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hm\Desktop\Article RM\Raw data\Figure 1_ homologous region motifs\"/>
    </mc:Choice>
  </mc:AlternateContent>
  <xr:revisionPtr revIDLastSave="0" documentId="13_ncr:1_{33DAB054-636E-4800-B75E-6E971EA3D9C3}" xr6:coauthVersionLast="47" xr6:coauthVersionMax="47" xr10:uidLastSave="{00000000-0000-0000-0000-000000000000}"/>
  <bookViews>
    <workbookView xWindow="-120" yWindow="-120" windowWidth="29040" windowHeight="15720" activeTab="1" xr2:uid="{AC21710B-0A95-41C0-98A1-F086D950F2F9}"/>
  </bookViews>
  <sheets>
    <sheet name="P+" sheetId="1" r:id="rId1"/>
    <sheet name="P-" sheetId="2" r:id="rId2"/>
    <sheet name="Sheet1" sheetId="3" r:id="rId3"/>
  </sheets>
  <definedNames>
    <definedName name="_xlnm._FilterDatabase" localSheetId="1" hidden="1">'P-'!$A$10:$G$47</definedName>
    <definedName name="_xlnm._FilterDatabase" localSheetId="0" hidden="1">'P+'!$A$10:$G$47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C18" i="3"/>
  <c r="C19" i="3"/>
  <c r="C20" i="3"/>
  <c r="C16" i="3"/>
  <c r="B8" i="3"/>
  <c r="B11" i="3" s="1"/>
  <c r="C8" i="3"/>
  <c r="C11" i="3" s="1"/>
  <c r="D8" i="3"/>
  <c r="D11" i="3" s="1"/>
  <c r="E8" i="3"/>
  <c r="F8" i="3"/>
  <c r="F11" i="3" s="1"/>
  <c r="G8" i="3"/>
  <c r="G11" i="3" s="1"/>
  <c r="H8" i="3"/>
  <c r="I8" i="3"/>
  <c r="J8" i="3"/>
  <c r="K8" i="3"/>
  <c r="B9" i="3"/>
  <c r="C9" i="3"/>
  <c r="D9" i="3"/>
  <c r="E9" i="3"/>
  <c r="F9" i="3"/>
  <c r="G9" i="3"/>
  <c r="H9" i="3"/>
  <c r="I9" i="3"/>
  <c r="J9" i="3"/>
  <c r="K9" i="3"/>
  <c r="A9" i="3"/>
  <c r="A8" i="3"/>
  <c r="A11" i="3" s="1"/>
  <c r="U10" i="2"/>
  <c r="N10" i="2"/>
  <c r="S83" i="1"/>
  <c r="T83" i="1"/>
  <c r="S84" i="1"/>
  <c r="T84" i="1"/>
  <c r="O83" i="1"/>
  <c r="P83" i="1"/>
  <c r="Q83" i="1"/>
  <c r="O84" i="1"/>
  <c r="P84" i="1"/>
  <c r="Q84" i="1"/>
  <c r="N84" i="1"/>
  <c r="N83" i="1"/>
  <c r="O32" i="1" a="1"/>
  <c r="O32" i="1" s="1"/>
  <c r="D19" i="1"/>
  <c r="D32" i="1"/>
  <c r="D31" i="1"/>
  <c r="I32" i="1"/>
  <c r="P32" i="1" s="1" a="1"/>
  <c r="P32" i="1" s="1"/>
  <c r="J32" i="1"/>
  <c r="I31" i="1"/>
  <c r="J31" i="1"/>
  <c r="I19" i="1"/>
  <c r="J19" i="1"/>
  <c r="N37" i="1" a="1"/>
  <c r="N37" i="1" s="1"/>
  <c r="S38" i="1" a="1"/>
  <c r="S38" i="1" s="1"/>
  <c r="Q42" i="1" a="1"/>
  <c r="Q42" i="1" s="1"/>
  <c r="T42" i="1" a="1"/>
  <c r="T42" i="1" s="1"/>
  <c r="Q44" i="1" a="1"/>
  <c r="Q44" i="1" s="1"/>
  <c r="T44" i="1" a="1"/>
  <c r="T44" i="1" s="1"/>
  <c r="P49" i="1" a="1"/>
  <c r="P49" i="1" s="1"/>
  <c r="P51" i="1" a="1"/>
  <c r="P51" i="1" s="1"/>
  <c r="N63" i="1" a="1"/>
  <c r="N63" i="1" s="1"/>
  <c r="P63" i="1" a="1"/>
  <c r="P63" i="1" s="1"/>
  <c r="Q70" i="1" a="1"/>
  <c r="Q70" i="1" s="1"/>
  <c r="T70" i="1" a="1"/>
  <c r="T70" i="1" s="1"/>
  <c r="S74" i="1" a="1"/>
  <c r="S74" i="1" s="1"/>
  <c r="P76" i="1" a="1"/>
  <c r="P76" i="1" s="1"/>
  <c r="S76" i="1" a="1"/>
  <c r="S76" i="1" s="1"/>
  <c r="N77" i="1" a="1"/>
  <c r="N77" i="1" s="1"/>
  <c r="Q80" i="1" a="1"/>
  <c r="Q80" i="1" s="1"/>
  <c r="O34" i="1" a="1"/>
  <c r="O34" i="1" s="1"/>
  <c r="S33" i="1" a="1"/>
  <c r="S33" i="1" s="1"/>
  <c r="T25" i="1" a="1"/>
  <c r="T25" i="1" s="1"/>
  <c r="Q25" i="1" a="1"/>
  <c r="Q25" i="1" s="1"/>
  <c r="N25" i="1" a="1"/>
  <c r="N25" i="1" s="1"/>
  <c r="T18" i="1" a="1"/>
  <c r="T18" i="1" s="1"/>
  <c r="Q18" i="1" a="1"/>
  <c r="Q18" i="1" s="1"/>
  <c r="N18" i="1" a="1"/>
  <c r="N18" i="1" s="1"/>
  <c r="T13" i="1" a="1"/>
  <c r="T13" i="1" s="1"/>
  <c r="T12" i="1" a="1"/>
  <c r="T12" i="1" s="1"/>
  <c r="Q12" i="1" a="1"/>
  <c r="Q12" i="1" s="1"/>
  <c r="S27" i="1" a="1"/>
  <c r="S27" i="1" s="1"/>
  <c r="O27" i="1" a="1"/>
  <c r="O27" i="1" s="1"/>
  <c r="X10" i="1"/>
  <c r="W10" i="1"/>
  <c r="V10" i="1"/>
  <c r="U10" i="1"/>
  <c r="T10" i="1"/>
  <c r="S10" i="1"/>
  <c r="R10" i="1"/>
  <c r="Q10" i="1"/>
  <c r="P10" i="1"/>
  <c r="O10" i="1"/>
  <c r="N10" i="1"/>
  <c r="T107" i="2"/>
  <c r="S107" i="2"/>
  <c r="T106" i="2"/>
  <c r="S106" i="2"/>
  <c r="O106" i="2"/>
  <c r="P106" i="2"/>
  <c r="Q106" i="2"/>
  <c r="O107" i="2"/>
  <c r="P107" i="2"/>
  <c r="Q107" i="2"/>
  <c r="N107" i="2"/>
  <c r="N106" i="2"/>
  <c r="S103" i="2"/>
  <c r="T103" i="2"/>
  <c r="S104" i="2"/>
  <c r="T104" i="2"/>
  <c r="O103" i="2"/>
  <c r="P103" i="2"/>
  <c r="Q103" i="2"/>
  <c r="O104" i="2"/>
  <c r="P104" i="2"/>
  <c r="Q104" i="2"/>
  <c r="N103" i="2"/>
  <c r="N104" i="2"/>
  <c r="T98" i="2" a="1"/>
  <c r="T98" i="2" s="1"/>
  <c r="S98" i="2" a="1"/>
  <c r="S98" i="2" s="1"/>
  <c r="Q98" i="2" a="1"/>
  <c r="Q98" i="2" s="1"/>
  <c r="P98" i="2" a="1"/>
  <c r="P98" i="2" s="1"/>
  <c r="O98" i="2" a="1"/>
  <c r="O98" i="2" s="1"/>
  <c r="N98" i="2" a="1"/>
  <c r="N98" i="2" s="1"/>
  <c r="T97" i="2" a="1"/>
  <c r="T97" i="2" s="1"/>
  <c r="S97" i="2" a="1"/>
  <c r="S97" i="2" s="1"/>
  <c r="Q97" i="2" a="1"/>
  <c r="Q97" i="2" s="1"/>
  <c r="P97" i="2" a="1"/>
  <c r="P97" i="2" s="1"/>
  <c r="O97" i="2" a="1"/>
  <c r="O97" i="2" s="1"/>
  <c r="N97" i="2" a="1"/>
  <c r="N97" i="2" s="1"/>
  <c r="T96" i="2" a="1"/>
  <c r="T96" i="2" s="1"/>
  <c r="S96" i="2" a="1"/>
  <c r="S96" i="2" s="1"/>
  <c r="Q96" i="2" a="1"/>
  <c r="Q96" i="2" s="1"/>
  <c r="P96" i="2" a="1"/>
  <c r="P96" i="2" s="1"/>
  <c r="O96" i="2" a="1"/>
  <c r="O96" i="2" s="1"/>
  <c r="N96" i="2" a="1"/>
  <c r="N96" i="2" s="1"/>
  <c r="T90" i="2" a="1"/>
  <c r="T90" i="2" s="1"/>
  <c r="S90" i="2" a="1"/>
  <c r="S90" i="2" s="1"/>
  <c r="Q90" i="2" a="1"/>
  <c r="Q90" i="2" s="1"/>
  <c r="P90" i="2" a="1"/>
  <c r="P90" i="2" s="1"/>
  <c r="O90" i="2" a="1"/>
  <c r="O90" i="2" s="1"/>
  <c r="N90" i="2" a="1"/>
  <c r="N90" i="2" s="1"/>
  <c r="T89" i="2" a="1"/>
  <c r="T89" i="2" s="1"/>
  <c r="S89" i="2" a="1"/>
  <c r="S89" i="2" s="1"/>
  <c r="Q89" i="2" a="1"/>
  <c r="Q89" i="2" s="1"/>
  <c r="P89" i="2" a="1"/>
  <c r="P89" i="2" s="1"/>
  <c r="O89" i="2" a="1"/>
  <c r="O89" i="2" s="1"/>
  <c r="N89" i="2" a="1"/>
  <c r="N89" i="2" s="1"/>
  <c r="T88" i="2" a="1"/>
  <c r="T88" i="2" s="1"/>
  <c r="S88" i="2" a="1"/>
  <c r="S88" i="2" s="1"/>
  <c r="Q88" i="2" a="1"/>
  <c r="Q88" i="2" s="1"/>
  <c r="P88" i="2" a="1"/>
  <c r="P88" i="2" s="1"/>
  <c r="O88" i="2" a="1"/>
  <c r="O88" i="2" s="1"/>
  <c r="N88" i="2" a="1"/>
  <c r="N88" i="2" s="1"/>
  <c r="T87" i="2" a="1"/>
  <c r="T87" i="2" s="1"/>
  <c r="S87" i="2" a="1"/>
  <c r="S87" i="2" s="1"/>
  <c r="Q87" i="2" a="1"/>
  <c r="Q87" i="2" s="1"/>
  <c r="P87" i="2" a="1"/>
  <c r="P87" i="2" s="1"/>
  <c r="O87" i="2" a="1"/>
  <c r="O87" i="2" s="1"/>
  <c r="N87" i="2" a="1"/>
  <c r="N87" i="2" s="1"/>
  <c r="T82" i="2" a="1"/>
  <c r="T82" i="2" s="1"/>
  <c r="S82" i="2" a="1"/>
  <c r="S82" i="2" s="1"/>
  <c r="Q82" i="2" a="1"/>
  <c r="Q82" i="2" s="1"/>
  <c r="P82" i="2" a="1"/>
  <c r="P82" i="2" s="1"/>
  <c r="O82" i="2" a="1"/>
  <c r="O82" i="2" s="1"/>
  <c r="N82" i="2" a="1"/>
  <c r="N82" i="2" s="1"/>
  <c r="T81" i="2" a="1"/>
  <c r="T81" i="2" s="1"/>
  <c r="S81" i="2" a="1"/>
  <c r="S81" i="2" s="1"/>
  <c r="Q81" i="2" a="1"/>
  <c r="Q81" i="2" s="1"/>
  <c r="P81" i="2" a="1"/>
  <c r="P81" i="2" s="1"/>
  <c r="O81" i="2" a="1"/>
  <c r="O81" i="2" s="1"/>
  <c r="N81" i="2" a="1"/>
  <c r="N81" i="2" s="1"/>
  <c r="T80" i="2" a="1"/>
  <c r="T80" i="2" s="1"/>
  <c r="S80" i="2" a="1"/>
  <c r="S80" i="2" s="1"/>
  <c r="Q80" i="2" a="1"/>
  <c r="Q80" i="2" s="1"/>
  <c r="P80" i="2" a="1"/>
  <c r="P80" i="2" s="1"/>
  <c r="O80" i="2" a="1"/>
  <c r="O80" i="2" s="1"/>
  <c r="N80" i="2"/>
  <c r="N80" i="2" a="1"/>
  <c r="T79" i="2" a="1"/>
  <c r="T79" i="2" s="1"/>
  <c r="S79" i="2" a="1"/>
  <c r="S79" i="2" s="1"/>
  <c r="Q79" i="2" a="1"/>
  <c r="Q79" i="2" s="1"/>
  <c r="P79" i="2" a="1"/>
  <c r="P79" i="2" s="1"/>
  <c r="O79" i="2" a="1"/>
  <c r="O79" i="2" s="1"/>
  <c r="N79" i="2" a="1"/>
  <c r="N79" i="2" s="1"/>
  <c r="T74" i="2" a="1"/>
  <c r="T74" i="2" s="1"/>
  <c r="S74" i="2" a="1"/>
  <c r="S74" i="2" s="1"/>
  <c r="Q74" i="2"/>
  <c r="Q74" i="2" a="1"/>
  <c r="P74" i="2" a="1"/>
  <c r="P74" i="2" s="1"/>
  <c r="O74" i="2" a="1"/>
  <c r="O74" i="2" s="1"/>
  <c r="N74" i="2" a="1"/>
  <c r="N74" i="2" s="1"/>
  <c r="T73" i="2" a="1"/>
  <c r="T73" i="2" s="1"/>
  <c r="S73" i="2" a="1"/>
  <c r="S73" i="2" s="1"/>
  <c r="Q73" i="2" a="1"/>
  <c r="Q73" i="2" s="1"/>
  <c r="P73" i="2" a="1"/>
  <c r="P73" i="2" s="1"/>
  <c r="O73" i="2" a="1"/>
  <c r="O73" i="2" s="1"/>
  <c r="N73" i="2" a="1"/>
  <c r="N73" i="2" s="1"/>
  <c r="T72" i="2" a="1"/>
  <c r="T72" i="2" s="1"/>
  <c r="S72" i="2" a="1"/>
  <c r="S72" i="2" s="1"/>
  <c r="Q72" i="2" a="1"/>
  <c r="Q72" i="2" s="1"/>
  <c r="P72" i="2" a="1"/>
  <c r="P72" i="2" s="1"/>
  <c r="O72" i="2" a="1"/>
  <c r="O72" i="2" s="1"/>
  <c r="N72" i="2" a="1"/>
  <c r="N72" i="2" s="1"/>
  <c r="T71" i="2" a="1"/>
  <c r="T71" i="2" s="1"/>
  <c r="S71" i="2" a="1"/>
  <c r="S71" i="2" s="1"/>
  <c r="Q71" i="2" a="1"/>
  <c r="Q71" i="2" s="1"/>
  <c r="P71" i="2" a="1"/>
  <c r="P71" i="2" s="1"/>
  <c r="O71" i="2" a="1"/>
  <c r="O71" i="2" s="1"/>
  <c r="N71" i="2" a="1"/>
  <c r="N71" i="2" s="1"/>
  <c r="T70" i="2" a="1"/>
  <c r="T70" i="2" s="1"/>
  <c r="S70" i="2" a="1"/>
  <c r="S70" i="2" s="1"/>
  <c r="Q70" i="2" a="1"/>
  <c r="Q70" i="2" s="1"/>
  <c r="P70" i="2" a="1"/>
  <c r="P70" i="2" s="1"/>
  <c r="O70" i="2" a="1"/>
  <c r="O70" i="2" s="1"/>
  <c r="N70" i="2" a="1"/>
  <c r="N70" i="2" s="1"/>
  <c r="T69" i="2" a="1"/>
  <c r="T69" i="2" s="1"/>
  <c r="S69" i="2" a="1"/>
  <c r="S69" i="2" s="1"/>
  <c r="Q69" i="2" a="1"/>
  <c r="Q69" i="2" s="1"/>
  <c r="P69" i="2" a="1"/>
  <c r="P69" i="2" s="1"/>
  <c r="O69" i="2" a="1"/>
  <c r="O69" i="2" s="1"/>
  <c r="N69" i="2" a="1"/>
  <c r="N69" i="2" s="1"/>
  <c r="T64" i="2" a="1"/>
  <c r="T64" i="2" s="1"/>
  <c r="S64" i="2" a="1"/>
  <c r="S64" i="2" s="1"/>
  <c r="Q64" i="2" a="1"/>
  <c r="Q64" i="2" s="1"/>
  <c r="P64" i="2" a="1"/>
  <c r="P64" i="2" s="1"/>
  <c r="O64" i="2" a="1"/>
  <c r="O64" i="2" s="1"/>
  <c r="N64" i="2" a="1"/>
  <c r="N64" i="2" s="1"/>
  <c r="T63" i="2" a="1"/>
  <c r="T63" i="2" s="1"/>
  <c r="S63" i="2" a="1"/>
  <c r="S63" i="2" s="1"/>
  <c r="Q63" i="2" a="1"/>
  <c r="Q63" i="2" s="1"/>
  <c r="P63" i="2" a="1"/>
  <c r="P63" i="2" s="1"/>
  <c r="O63" i="2" a="1"/>
  <c r="O63" i="2" s="1"/>
  <c r="N63" i="2" a="1"/>
  <c r="N63" i="2" s="1"/>
  <c r="T62" i="2" a="1"/>
  <c r="T62" i="2" s="1"/>
  <c r="S62" i="2" a="1"/>
  <c r="S62" i="2" s="1"/>
  <c r="Q62" i="2" a="1"/>
  <c r="Q62" i="2" s="1"/>
  <c r="P62" i="2" a="1"/>
  <c r="P62" i="2" s="1"/>
  <c r="O62" i="2" a="1"/>
  <c r="O62" i="2" s="1"/>
  <c r="N62" i="2" a="1"/>
  <c r="N62" i="2" s="1"/>
  <c r="T61" i="2" a="1"/>
  <c r="T61" i="2" s="1"/>
  <c r="S61" i="2" a="1"/>
  <c r="S61" i="2" s="1"/>
  <c r="Q61" i="2" a="1"/>
  <c r="Q61" i="2" s="1"/>
  <c r="P61" i="2" a="1"/>
  <c r="P61" i="2" s="1"/>
  <c r="O61" i="2" a="1"/>
  <c r="O61" i="2" s="1"/>
  <c r="N61" i="2" a="1"/>
  <c r="N61" i="2" s="1"/>
  <c r="T60" i="2" a="1"/>
  <c r="T60" i="2" s="1"/>
  <c r="S60" i="2" a="1"/>
  <c r="S60" i="2" s="1"/>
  <c r="Q60" i="2" a="1"/>
  <c r="Q60" i="2" s="1"/>
  <c r="P60" i="2" a="1"/>
  <c r="P60" i="2" s="1"/>
  <c r="O60" i="2" a="1"/>
  <c r="O60" i="2" s="1"/>
  <c r="N60" i="2" a="1"/>
  <c r="N60" i="2" s="1"/>
  <c r="T59" i="2" a="1"/>
  <c r="T59" i="2" s="1"/>
  <c r="S59" i="2" a="1"/>
  <c r="S59" i="2" s="1"/>
  <c r="Q59" i="2" a="1"/>
  <c r="Q59" i="2" s="1"/>
  <c r="P59" i="2" a="1"/>
  <c r="P59" i="2" s="1"/>
  <c r="O59" i="2" a="1"/>
  <c r="O59" i="2" s="1"/>
  <c r="N59" i="2"/>
  <c r="N59" i="2" a="1"/>
  <c r="T58" i="2" a="1"/>
  <c r="T58" i="2" s="1"/>
  <c r="S58" i="2" a="1"/>
  <c r="S58" i="2" s="1"/>
  <c r="Q58" i="2" a="1"/>
  <c r="Q58" i="2" s="1"/>
  <c r="P58" i="2" a="1"/>
  <c r="P58" i="2" s="1"/>
  <c r="O58" i="2" a="1"/>
  <c r="O58" i="2" s="1"/>
  <c r="N58" i="2" a="1"/>
  <c r="N58" i="2" s="1"/>
  <c r="T54" i="2" a="1"/>
  <c r="T54" i="2" s="1"/>
  <c r="S54" i="2" a="1"/>
  <c r="S54" i="2" s="1"/>
  <c r="Q54" i="2" a="1"/>
  <c r="Q54" i="2" s="1"/>
  <c r="P54" i="2" a="1"/>
  <c r="P54" i="2" s="1"/>
  <c r="O54" i="2" a="1"/>
  <c r="O54" i="2" s="1"/>
  <c r="N54" i="2" a="1"/>
  <c r="N54" i="2" s="1"/>
  <c r="T53" i="2" a="1"/>
  <c r="T53" i="2" s="1"/>
  <c r="S53" i="2" a="1"/>
  <c r="S53" i="2" s="1"/>
  <c r="Q53" i="2" a="1"/>
  <c r="Q53" i="2" s="1"/>
  <c r="P53" i="2" a="1"/>
  <c r="P53" i="2" s="1"/>
  <c r="O53" i="2" a="1"/>
  <c r="O53" i="2" s="1"/>
  <c r="N53" i="2" a="1"/>
  <c r="N53" i="2" s="1"/>
  <c r="N48" i="2" a="1"/>
  <c r="N48" i="2" s="1"/>
  <c r="O48" i="2" a="1"/>
  <c r="O48" i="2" s="1"/>
  <c r="P48" i="2" a="1"/>
  <c r="P48" i="2" s="1"/>
  <c r="Q48" i="2" a="1"/>
  <c r="Q48" i="2" s="1"/>
  <c r="S48" i="2" a="1"/>
  <c r="S48" i="2" s="1"/>
  <c r="T48" i="2" a="1"/>
  <c r="T48" i="2"/>
  <c r="T47" i="2" a="1"/>
  <c r="T47" i="2" s="1"/>
  <c r="S47" i="2" a="1"/>
  <c r="S47" i="2" s="1"/>
  <c r="Q47" i="2" a="1"/>
  <c r="Q47" i="2" s="1"/>
  <c r="P47" i="2" a="1"/>
  <c r="P47" i="2" s="1"/>
  <c r="O47" i="2" a="1"/>
  <c r="O47" i="2" s="1"/>
  <c r="N47" i="2" a="1"/>
  <c r="N47" i="2" s="1"/>
  <c r="T46" i="2" a="1"/>
  <c r="T46" i="2" s="1"/>
  <c r="S46" i="2" a="1"/>
  <c r="S46" i="2" s="1"/>
  <c r="Q46" i="2" a="1"/>
  <c r="Q46" i="2" s="1"/>
  <c r="P46" i="2" a="1"/>
  <c r="P46" i="2" s="1"/>
  <c r="O46" i="2" a="1"/>
  <c r="O46" i="2" s="1"/>
  <c r="N46" i="2" a="1"/>
  <c r="N46" i="2" s="1"/>
  <c r="T43" i="2" a="1"/>
  <c r="T43" i="2" s="1"/>
  <c r="S43" i="2" a="1"/>
  <c r="S43" i="2" s="1"/>
  <c r="Q43" i="2" a="1"/>
  <c r="Q43" i="2" s="1"/>
  <c r="P43" i="2" a="1"/>
  <c r="P43" i="2" s="1"/>
  <c r="O43" i="2"/>
  <c r="O43" i="2" a="1"/>
  <c r="N43" i="2" a="1"/>
  <c r="N43" i="2" s="1"/>
  <c r="T42" i="2" a="1"/>
  <c r="T42" i="2" s="1"/>
  <c r="S42" i="2" a="1"/>
  <c r="S42" i="2" s="1"/>
  <c r="Q42" i="2" a="1"/>
  <c r="Q42" i="2" s="1"/>
  <c r="P42" i="2" a="1"/>
  <c r="P42" i="2" s="1"/>
  <c r="O42" i="2" a="1"/>
  <c r="O42" i="2" s="1"/>
  <c r="N42" i="2" a="1"/>
  <c r="N42" i="2" s="1"/>
  <c r="T41" i="2" a="1"/>
  <c r="T41" i="2" s="1"/>
  <c r="S41" i="2" a="1"/>
  <c r="S41" i="2" s="1"/>
  <c r="Q41" i="2" a="1"/>
  <c r="Q41" i="2" s="1"/>
  <c r="P41" i="2" a="1"/>
  <c r="P41" i="2" s="1"/>
  <c r="O41" i="2" a="1"/>
  <c r="O41" i="2" s="1"/>
  <c r="N41" i="2" a="1"/>
  <c r="N41" i="2" s="1"/>
  <c r="T40" i="2" a="1"/>
  <c r="T40" i="2" s="1"/>
  <c r="S40" i="2" a="1"/>
  <c r="S40" i="2" s="1"/>
  <c r="Q40" i="2" a="1"/>
  <c r="Q40" i="2" s="1"/>
  <c r="P40" i="2" a="1"/>
  <c r="P40" i="2" s="1"/>
  <c r="O40" i="2" a="1"/>
  <c r="O40" i="2" s="1"/>
  <c r="N40" i="2" a="1"/>
  <c r="N40" i="2" s="1"/>
  <c r="T39" i="2" a="1"/>
  <c r="T39" i="2" s="1"/>
  <c r="S39" i="2" a="1"/>
  <c r="S39" i="2" s="1"/>
  <c r="Q39" i="2" a="1"/>
  <c r="Q39" i="2" s="1"/>
  <c r="P39" i="2" a="1"/>
  <c r="P39" i="2" s="1"/>
  <c r="O39" i="2" a="1"/>
  <c r="O39" i="2" s="1"/>
  <c r="N39" i="2" a="1"/>
  <c r="N39" i="2" s="1"/>
  <c r="T34" i="2" a="1"/>
  <c r="T34" i="2" s="1"/>
  <c r="S34" i="2" a="1"/>
  <c r="S34" i="2" s="1"/>
  <c r="Q34" i="2" a="1"/>
  <c r="Q34" i="2" s="1"/>
  <c r="P34" i="2" a="1"/>
  <c r="P34" i="2" s="1"/>
  <c r="O34" i="2" a="1"/>
  <c r="O34" i="2" s="1"/>
  <c r="N34" i="2" a="1"/>
  <c r="N34" i="2" s="1"/>
  <c r="T33" i="2" a="1"/>
  <c r="T33" i="2" s="1"/>
  <c r="S33" i="2" a="1"/>
  <c r="S33" i="2" s="1"/>
  <c r="Q33" i="2" a="1"/>
  <c r="Q33" i="2" s="1"/>
  <c r="P33" i="2" a="1"/>
  <c r="P33" i="2" s="1"/>
  <c r="O33" i="2" a="1"/>
  <c r="O33" i="2" s="1"/>
  <c r="N33" i="2" a="1"/>
  <c r="N33" i="2" s="1"/>
  <c r="T29" i="2" a="1"/>
  <c r="T29" i="2" s="1"/>
  <c r="S29" i="2" a="1"/>
  <c r="S29" i="2" s="1"/>
  <c r="Q29" i="2" a="1"/>
  <c r="Q29" i="2" s="1"/>
  <c r="P29" i="2" a="1"/>
  <c r="P29" i="2" s="1"/>
  <c r="O29" i="2" a="1"/>
  <c r="O29" i="2" s="1"/>
  <c r="N29" i="2"/>
  <c r="N29" i="2" a="1"/>
  <c r="T28" i="2"/>
  <c r="T28" i="2" a="1"/>
  <c r="S28" i="2" a="1"/>
  <c r="S28" i="2" s="1"/>
  <c r="Q28" i="2" a="1"/>
  <c r="Q28" i="2" s="1"/>
  <c r="P28" i="2" a="1"/>
  <c r="P28" i="2" s="1"/>
  <c r="O28" i="2" a="1"/>
  <c r="O28" i="2" s="1"/>
  <c r="N28" i="2" a="1"/>
  <c r="N28" i="2" s="1"/>
  <c r="T27" i="2" a="1"/>
  <c r="T27" i="2" s="1"/>
  <c r="S27" i="2"/>
  <c r="S27" i="2" a="1"/>
  <c r="Q27" i="2" a="1"/>
  <c r="Q27" i="2" s="1"/>
  <c r="P27" i="2" a="1"/>
  <c r="P27" i="2" s="1"/>
  <c r="O27" i="2" a="1"/>
  <c r="O27" i="2" s="1"/>
  <c r="N27" i="2" a="1"/>
  <c r="N27" i="2" s="1"/>
  <c r="T26" i="2" a="1"/>
  <c r="T26" i="2" s="1"/>
  <c r="S26" i="2" a="1"/>
  <c r="S26" i="2" s="1"/>
  <c r="Q26" i="2" a="1"/>
  <c r="Q26" i="2" s="1"/>
  <c r="P26" i="2" a="1"/>
  <c r="P26" i="2" s="1"/>
  <c r="O26" i="2" a="1"/>
  <c r="O26" i="2" s="1"/>
  <c r="N26" i="2" a="1"/>
  <c r="N26" i="2" s="1"/>
  <c r="T20" i="2" a="1"/>
  <c r="T20" i="2" s="1"/>
  <c r="S20" i="2" a="1"/>
  <c r="S20" i="2" s="1"/>
  <c r="Q20" i="2" a="1"/>
  <c r="Q20" i="2" s="1"/>
  <c r="P20" i="2" a="1"/>
  <c r="P20" i="2" s="1"/>
  <c r="O20" i="2" a="1"/>
  <c r="O20" i="2" s="1"/>
  <c r="N20" i="2" a="1"/>
  <c r="N20" i="2" s="1"/>
  <c r="T19" i="2" a="1"/>
  <c r="T19" i="2" s="1"/>
  <c r="S19" i="2" a="1"/>
  <c r="S19" i="2" s="1"/>
  <c r="Q19" i="2" a="1"/>
  <c r="Q19" i="2" s="1"/>
  <c r="P19" i="2" a="1"/>
  <c r="P19" i="2" s="1"/>
  <c r="O19" i="2" a="1"/>
  <c r="O19" i="2" s="1"/>
  <c r="N19" i="2" a="1"/>
  <c r="N19" i="2" s="1"/>
  <c r="T17" i="2" a="1"/>
  <c r="T17" i="2" s="1"/>
  <c r="S17" i="2" a="1"/>
  <c r="S17" i="2" s="1"/>
  <c r="Q17" i="2" a="1"/>
  <c r="Q17" i="2" s="1"/>
  <c r="P17" i="2" a="1"/>
  <c r="P17" i="2" s="1"/>
  <c r="O17" i="2" a="1"/>
  <c r="O17" i="2" s="1"/>
  <c r="N17" i="2" a="1"/>
  <c r="N17" i="2" s="1"/>
  <c r="T14" i="2" a="1"/>
  <c r="T14" i="2" s="1"/>
  <c r="S14" i="2" a="1"/>
  <c r="S14" i="2" s="1"/>
  <c r="Q14" i="2" a="1"/>
  <c r="Q14" i="2" s="1"/>
  <c r="P14" i="2" a="1"/>
  <c r="P14" i="2" s="1"/>
  <c r="O14" i="2" a="1"/>
  <c r="O14" i="2" s="1"/>
  <c r="N14" i="2" a="1"/>
  <c r="N14" i="2" s="1"/>
  <c r="L20" i="2"/>
  <c r="K20" i="2"/>
  <c r="J20" i="2"/>
  <c r="I20" i="2"/>
  <c r="L19" i="2"/>
  <c r="J19" i="2"/>
  <c r="K19" i="2" s="1"/>
  <c r="I19" i="2"/>
  <c r="O10" i="2"/>
  <c r="P10" i="2"/>
  <c r="Q10" i="2"/>
  <c r="R10" i="2"/>
  <c r="S10" i="2"/>
  <c r="T10" i="2"/>
  <c r="V10" i="2"/>
  <c r="W10" i="2"/>
  <c r="X10" i="2"/>
  <c r="L98" i="2"/>
  <c r="J98" i="2"/>
  <c r="K98" i="2" s="1"/>
  <c r="I98" i="2"/>
  <c r="J97" i="2"/>
  <c r="I97" i="2"/>
  <c r="J96" i="2"/>
  <c r="I96" i="2"/>
  <c r="L90" i="2"/>
  <c r="J90" i="2"/>
  <c r="K90" i="2" s="1"/>
  <c r="I90" i="2"/>
  <c r="L89" i="2"/>
  <c r="J89" i="2"/>
  <c r="K89" i="2" s="1"/>
  <c r="I89" i="2"/>
  <c r="J88" i="2"/>
  <c r="I88" i="2"/>
  <c r="L87" i="2"/>
  <c r="J87" i="2"/>
  <c r="K87" i="2" s="1"/>
  <c r="I87" i="2"/>
  <c r="L82" i="2"/>
  <c r="L26" i="2"/>
  <c r="J26" i="2"/>
  <c r="K26" i="2" s="1"/>
  <c r="I26" i="2"/>
  <c r="I82" i="2"/>
  <c r="J82" i="2"/>
  <c r="K82" i="2" s="1"/>
  <c r="I48" i="2"/>
  <c r="J48" i="2"/>
  <c r="D97" i="2"/>
  <c r="L97" i="2" s="1"/>
  <c r="D96" i="2"/>
  <c r="L96" i="2" s="1"/>
  <c r="D88" i="2"/>
  <c r="L88" i="2" s="1"/>
  <c r="D81" i="2"/>
  <c r="L81" i="2" s="1"/>
  <c r="D80" i="2"/>
  <c r="L80" i="2" s="1"/>
  <c r="D74" i="2"/>
  <c r="L74" i="2" s="1"/>
  <c r="D70" i="2"/>
  <c r="L70" i="2" s="1"/>
  <c r="D69" i="2"/>
  <c r="L69" i="2" s="1"/>
  <c r="D48" i="2"/>
  <c r="L48" i="2" s="1"/>
  <c r="D46" i="2"/>
  <c r="L46" i="2" s="1"/>
  <c r="D39" i="2"/>
  <c r="L39" i="2" s="1"/>
  <c r="D34" i="2"/>
  <c r="L34" i="2" s="1"/>
  <c r="D31" i="2"/>
  <c r="D29" i="2"/>
  <c r="L29" i="2" s="1"/>
  <c r="D28" i="2"/>
  <c r="L28" i="2" s="1"/>
  <c r="D27" i="2"/>
  <c r="L27" i="2" s="1"/>
  <c r="D20" i="2"/>
  <c r="D17" i="2"/>
  <c r="L17" i="2" s="1"/>
  <c r="D14" i="2"/>
  <c r="L14" i="2" s="1"/>
  <c r="C98" i="2"/>
  <c r="C88" i="2"/>
  <c r="C87" i="2"/>
  <c r="C79" i="2"/>
  <c r="C73" i="2"/>
  <c r="C63" i="2"/>
  <c r="C64" i="2" s="1"/>
  <c r="C62" i="2"/>
  <c r="C61" i="2"/>
  <c r="C60" i="2"/>
  <c r="C59" i="2"/>
  <c r="C54" i="2"/>
  <c r="C48" i="2"/>
  <c r="C46" i="2"/>
  <c r="C43" i="2"/>
  <c r="C42" i="2"/>
  <c r="C41" i="2"/>
  <c r="C39" i="2"/>
  <c r="C34" i="2"/>
  <c r="C31" i="2"/>
  <c r="C29" i="2"/>
  <c r="C28" i="2"/>
  <c r="C27" i="2"/>
  <c r="C26" i="2"/>
  <c r="C20" i="2"/>
  <c r="C19" i="2"/>
  <c r="C17" i="2"/>
  <c r="C14" i="2"/>
  <c r="J81" i="2"/>
  <c r="I81" i="2"/>
  <c r="J80" i="2"/>
  <c r="I80" i="2"/>
  <c r="L79" i="2"/>
  <c r="J79" i="2"/>
  <c r="K79" i="2" s="1"/>
  <c r="I79" i="2"/>
  <c r="J74" i="2"/>
  <c r="I74" i="2"/>
  <c r="L73" i="2"/>
  <c r="J73" i="2"/>
  <c r="K73" i="2" s="1"/>
  <c r="I73" i="2"/>
  <c r="L72" i="2"/>
  <c r="J72" i="2"/>
  <c r="K72" i="2" s="1"/>
  <c r="I72" i="2"/>
  <c r="J71" i="2"/>
  <c r="K71" i="2" s="1"/>
  <c r="I71" i="2"/>
  <c r="J70" i="2"/>
  <c r="I70" i="2"/>
  <c r="J69" i="2"/>
  <c r="I69" i="2"/>
  <c r="L64" i="2"/>
  <c r="J64" i="2"/>
  <c r="K64" i="2" s="1"/>
  <c r="I64" i="2"/>
  <c r="L63" i="2"/>
  <c r="J63" i="2"/>
  <c r="K63" i="2" s="1"/>
  <c r="I63" i="2"/>
  <c r="L62" i="2"/>
  <c r="J62" i="2"/>
  <c r="K62" i="2" s="1"/>
  <c r="I62" i="2"/>
  <c r="L61" i="2"/>
  <c r="J61" i="2"/>
  <c r="K61" i="2" s="1"/>
  <c r="I61" i="2"/>
  <c r="L60" i="2"/>
  <c r="J60" i="2"/>
  <c r="K60" i="2" s="1"/>
  <c r="I60" i="2"/>
  <c r="L59" i="2"/>
  <c r="J59" i="2"/>
  <c r="K59" i="2" s="1"/>
  <c r="I59" i="2"/>
  <c r="L58" i="2"/>
  <c r="J58" i="2"/>
  <c r="K58" i="2" s="1"/>
  <c r="I58" i="2"/>
  <c r="L54" i="2"/>
  <c r="J54" i="2"/>
  <c r="K54" i="2" s="1"/>
  <c r="I54" i="2"/>
  <c r="L53" i="2"/>
  <c r="J53" i="2"/>
  <c r="K53" i="2" s="1"/>
  <c r="I53" i="2"/>
  <c r="L47" i="2"/>
  <c r="J47" i="2"/>
  <c r="I47" i="2"/>
  <c r="J46" i="2"/>
  <c r="I46" i="2"/>
  <c r="L43" i="2"/>
  <c r="J43" i="2"/>
  <c r="K43" i="2" s="1"/>
  <c r="I43" i="2"/>
  <c r="L42" i="2"/>
  <c r="J42" i="2"/>
  <c r="K42" i="2" s="1"/>
  <c r="I42" i="2"/>
  <c r="L41" i="2"/>
  <c r="J41" i="2"/>
  <c r="K41" i="2" s="1"/>
  <c r="I41" i="2"/>
  <c r="L40" i="2"/>
  <c r="J40" i="2"/>
  <c r="K40" i="2" s="1"/>
  <c r="I40" i="2"/>
  <c r="J39" i="2"/>
  <c r="I39" i="2"/>
  <c r="J34" i="2"/>
  <c r="I34" i="2"/>
  <c r="L33" i="2"/>
  <c r="J33" i="2"/>
  <c r="K33" i="2" s="1"/>
  <c r="I33" i="2"/>
  <c r="J29" i="2"/>
  <c r="I29" i="2"/>
  <c r="J28" i="2"/>
  <c r="I28" i="2"/>
  <c r="J27" i="2"/>
  <c r="I27" i="2"/>
  <c r="J17" i="2"/>
  <c r="I17" i="2"/>
  <c r="J14" i="2"/>
  <c r="I14" i="2"/>
  <c r="I49" i="1"/>
  <c r="S49" i="1" s="1" a="1"/>
  <c r="S49" i="1" s="1"/>
  <c r="J49" i="1"/>
  <c r="K49" i="1" s="1"/>
  <c r="L49" i="1"/>
  <c r="I50" i="1"/>
  <c r="N50" i="1" s="1" a="1"/>
  <c r="N50" i="1" s="1"/>
  <c r="J50" i="1"/>
  <c r="K50" i="1" s="1"/>
  <c r="L50" i="1"/>
  <c r="I51" i="1"/>
  <c r="S51" i="1" s="1" a="1"/>
  <c r="S51" i="1" s="1"/>
  <c r="J51" i="1"/>
  <c r="K51" i="1" s="1"/>
  <c r="L51" i="1"/>
  <c r="I52" i="1"/>
  <c r="N52" i="1" s="1" a="1"/>
  <c r="N52" i="1" s="1"/>
  <c r="J52" i="1"/>
  <c r="K52" i="1" s="1"/>
  <c r="L52" i="1"/>
  <c r="I53" i="1"/>
  <c r="S53" i="1" s="1" a="1"/>
  <c r="S53" i="1" s="1"/>
  <c r="J53" i="1"/>
  <c r="K53" i="1" s="1"/>
  <c r="L53" i="1"/>
  <c r="O53" i="1" s="1" a="1"/>
  <c r="O53" i="1" s="1"/>
  <c r="I54" i="1"/>
  <c r="N54" i="1" s="1" a="1"/>
  <c r="N54" i="1" s="1"/>
  <c r="J54" i="1"/>
  <c r="K54" i="1" s="1"/>
  <c r="L54" i="1"/>
  <c r="I58" i="1"/>
  <c r="O58" i="1" s="1" a="1"/>
  <c r="O58" i="1" s="1"/>
  <c r="J58" i="1"/>
  <c r="K58" i="1" s="1"/>
  <c r="L58" i="1"/>
  <c r="I59" i="1"/>
  <c r="J59" i="1"/>
  <c r="L59" i="1"/>
  <c r="I60" i="1"/>
  <c r="N60" i="1" s="1" a="1"/>
  <c r="N60" i="1" s="1"/>
  <c r="J60" i="1"/>
  <c r="K60" i="1" s="1"/>
  <c r="L60" i="1"/>
  <c r="I61" i="1"/>
  <c r="Q61" i="1" s="1" a="1"/>
  <c r="Q61" i="1" s="1"/>
  <c r="J61" i="1"/>
  <c r="K61" i="1" s="1"/>
  <c r="L61" i="1"/>
  <c r="I62" i="1"/>
  <c r="N62" i="1" s="1" a="1"/>
  <c r="N62" i="1" s="1"/>
  <c r="J62" i="1"/>
  <c r="K62" i="1" s="1"/>
  <c r="L62" i="1"/>
  <c r="I63" i="1"/>
  <c r="Q63" i="1" s="1" a="1"/>
  <c r="Q63" i="1" s="1"/>
  <c r="J63" i="1"/>
  <c r="K63" i="1" s="1"/>
  <c r="L63" i="1"/>
  <c r="I64" i="1"/>
  <c r="S64" i="1" s="1" a="1"/>
  <c r="S64" i="1" s="1"/>
  <c r="J64" i="1"/>
  <c r="I66" i="1"/>
  <c r="N66" i="1" s="1" a="1"/>
  <c r="N66" i="1" s="1"/>
  <c r="J66" i="1"/>
  <c r="K66" i="1" s="1"/>
  <c r="L66" i="1"/>
  <c r="S66" i="1" s="1" a="1"/>
  <c r="S66" i="1" s="1"/>
  <c r="I67" i="1"/>
  <c r="N67" i="1" s="1" a="1"/>
  <c r="N67" i="1" s="1"/>
  <c r="J67" i="1"/>
  <c r="K67" i="1" s="1"/>
  <c r="L67" i="1"/>
  <c r="I68" i="1"/>
  <c r="J68" i="1"/>
  <c r="L68" i="1"/>
  <c r="I69" i="1"/>
  <c r="N69" i="1" s="1" a="1"/>
  <c r="N69" i="1" s="1"/>
  <c r="J69" i="1"/>
  <c r="K69" i="1" s="1"/>
  <c r="L69" i="1"/>
  <c r="I70" i="1"/>
  <c r="N70" i="1" s="1" a="1"/>
  <c r="N70" i="1" s="1"/>
  <c r="J70" i="1"/>
  <c r="K70" i="1" s="1"/>
  <c r="L70" i="1"/>
  <c r="I71" i="1"/>
  <c r="N71" i="1" s="1" a="1"/>
  <c r="N71" i="1" s="1"/>
  <c r="J71" i="1"/>
  <c r="K71" i="1" s="1"/>
  <c r="L71" i="1"/>
  <c r="I72" i="1"/>
  <c r="N72" i="1" s="1" a="1"/>
  <c r="N72" i="1" s="1"/>
  <c r="J72" i="1"/>
  <c r="K72" i="1" s="1"/>
  <c r="L72" i="1"/>
  <c r="T72" i="1" s="1" a="1"/>
  <c r="T72" i="1" s="1"/>
  <c r="I73" i="1"/>
  <c r="J73" i="1"/>
  <c r="L73" i="1"/>
  <c r="I74" i="1"/>
  <c r="T74" i="1" s="1" a="1"/>
  <c r="T74" i="1" s="1"/>
  <c r="J74" i="1"/>
  <c r="K74" i="1" s="1"/>
  <c r="L74" i="1"/>
  <c r="I75" i="1"/>
  <c r="N75" i="1" s="1" a="1"/>
  <c r="N75" i="1" s="1"/>
  <c r="J75" i="1"/>
  <c r="K75" i="1" s="1"/>
  <c r="L75" i="1"/>
  <c r="I76" i="1"/>
  <c r="T76" i="1" s="1" a="1"/>
  <c r="T76" i="1" s="1"/>
  <c r="J76" i="1"/>
  <c r="K76" i="1" s="1"/>
  <c r="L76" i="1"/>
  <c r="I77" i="1"/>
  <c r="O77" i="1" s="1" a="1"/>
  <c r="O77" i="1" s="1"/>
  <c r="J77" i="1"/>
  <c r="K77" i="1" s="1"/>
  <c r="L77" i="1"/>
  <c r="I78" i="1"/>
  <c r="S78" i="1" s="1" a="1"/>
  <c r="S78" i="1" s="1"/>
  <c r="J78" i="1"/>
  <c r="K78" i="1" s="1"/>
  <c r="L78" i="1"/>
  <c r="I79" i="1"/>
  <c r="N79" i="1" s="1" a="1"/>
  <c r="N79" i="1" s="1"/>
  <c r="J79" i="1"/>
  <c r="K79" i="1" s="1"/>
  <c r="L79" i="1"/>
  <c r="I80" i="1"/>
  <c r="S80" i="1" s="1" a="1"/>
  <c r="S80" i="1" s="1"/>
  <c r="J80" i="1"/>
  <c r="K80" i="1" s="1"/>
  <c r="L80" i="1"/>
  <c r="I81" i="1"/>
  <c r="N81" i="1" s="1" a="1"/>
  <c r="N81" i="1" s="1"/>
  <c r="J81" i="1"/>
  <c r="K81" i="1" s="1"/>
  <c r="L81" i="1"/>
  <c r="I13" i="1"/>
  <c r="N13" i="1" s="1" a="1"/>
  <c r="N13" i="1" s="1"/>
  <c r="J13" i="1"/>
  <c r="K13" i="1" s="1"/>
  <c r="L13" i="1"/>
  <c r="Q13" i="1" s="1" a="1"/>
  <c r="Q13" i="1" s="1"/>
  <c r="I14" i="1"/>
  <c r="N14" i="1" s="1" a="1"/>
  <c r="N14" i="1" s="1"/>
  <c r="J14" i="1"/>
  <c r="K14" i="1" s="1"/>
  <c r="L14" i="1"/>
  <c r="I15" i="1"/>
  <c r="N15" i="1" s="1" a="1"/>
  <c r="N15" i="1" s="1"/>
  <c r="J15" i="1"/>
  <c r="K15" i="1" s="1"/>
  <c r="L15" i="1"/>
  <c r="I17" i="1"/>
  <c r="T17" i="1" s="1" a="1"/>
  <c r="T17" i="1" s="1"/>
  <c r="J17" i="1"/>
  <c r="K17" i="1" s="1"/>
  <c r="L17" i="1"/>
  <c r="I18" i="1"/>
  <c r="P18" i="1" s="1" a="1"/>
  <c r="P18" i="1" s="1"/>
  <c r="J18" i="1"/>
  <c r="K18" i="1" s="1"/>
  <c r="L18" i="1"/>
  <c r="I21" i="1"/>
  <c r="T21" i="1" s="1" a="1"/>
  <c r="T21" i="1" s="1"/>
  <c r="J21" i="1"/>
  <c r="K21" i="1" s="1"/>
  <c r="L21" i="1"/>
  <c r="I22" i="1"/>
  <c r="S22" i="1" s="1" a="1"/>
  <c r="S22" i="1" s="1"/>
  <c r="J22" i="1"/>
  <c r="K22" i="1" s="1"/>
  <c r="L22" i="1"/>
  <c r="T22" i="1" s="1" a="1"/>
  <c r="T22" i="1" s="1"/>
  <c r="I23" i="1"/>
  <c r="T23" i="1" s="1" a="1"/>
  <c r="T23" i="1" s="1"/>
  <c r="J23" i="1"/>
  <c r="K23" i="1" s="1"/>
  <c r="L23" i="1"/>
  <c r="O23" i="1" s="1" a="1"/>
  <c r="O23" i="1" s="1"/>
  <c r="I24" i="1"/>
  <c r="T24" i="1" s="1" a="1"/>
  <c r="T24" i="1" s="1"/>
  <c r="J24" i="1"/>
  <c r="K24" i="1" s="1"/>
  <c r="L24" i="1"/>
  <c r="I25" i="1"/>
  <c r="P25" i="1" s="1" a="1"/>
  <c r="P25" i="1" s="1"/>
  <c r="J25" i="1"/>
  <c r="K25" i="1" s="1"/>
  <c r="L25" i="1"/>
  <c r="I26" i="1"/>
  <c r="T26" i="1" s="1" a="1"/>
  <c r="T26" i="1" s="1"/>
  <c r="J26" i="1"/>
  <c r="K26" i="1" s="1"/>
  <c r="L26" i="1"/>
  <c r="I27" i="1"/>
  <c r="Q27" i="1" s="1" a="1"/>
  <c r="Q27" i="1" s="1"/>
  <c r="J27" i="1"/>
  <c r="K27" i="1" s="1"/>
  <c r="L27" i="1"/>
  <c r="I28" i="1"/>
  <c r="J28" i="1"/>
  <c r="L28" i="1"/>
  <c r="I29" i="1"/>
  <c r="T29" i="1" s="1" a="1"/>
  <c r="T29" i="1" s="1"/>
  <c r="J29" i="1"/>
  <c r="K29" i="1" s="1"/>
  <c r="L29" i="1"/>
  <c r="I30" i="1"/>
  <c r="N30" i="1" s="1" a="1"/>
  <c r="N30" i="1" s="1"/>
  <c r="J30" i="1"/>
  <c r="K30" i="1" s="1"/>
  <c r="L30" i="1"/>
  <c r="I33" i="1"/>
  <c r="T33" i="1" s="1" a="1"/>
  <c r="T33" i="1" s="1"/>
  <c r="J33" i="1"/>
  <c r="K33" i="1" s="1"/>
  <c r="L33" i="1"/>
  <c r="I34" i="1"/>
  <c r="N34" i="1" s="1" a="1"/>
  <c r="N34" i="1" s="1"/>
  <c r="J34" i="1"/>
  <c r="K34" i="1" s="1"/>
  <c r="L34" i="1"/>
  <c r="Q34" i="1" s="1" a="1"/>
  <c r="Q34" i="1" s="1"/>
  <c r="I35" i="1"/>
  <c r="O35" i="1" s="1" a="1"/>
  <c r="O35" i="1" s="1"/>
  <c r="J35" i="1"/>
  <c r="K35" i="1" s="1"/>
  <c r="L35" i="1"/>
  <c r="I36" i="1"/>
  <c r="N36" i="1" s="1" a="1"/>
  <c r="N36" i="1" s="1"/>
  <c r="J36" i="1"/>
  <c r="K36" i="1" s="1"/>
  <c r="L36" i="1"/>
  <c r="I37" i="1"/>
  <c r="O37" i="1" s="1" a="1"/>
  <c r="O37" i="1" s="1"/>
  <c r="J37" i="1"/>
  <c r="K37" i="1" s="1"/>
  <c r="L37" i="1"/>
  <c r="I38" i="1"/>
  <c r="N38" i="1" s="1" a="1"/>
  <c r="N38" i="1" s="1"/>
  <c r="J38" i="1"/>
  <c r="K38" i="1" s="1"/>
  <c r="L38" i="1"/>
  <c r="I39" i="1"/>
  <c r="J39" i="1"/>
  <c r="L39" i="1"/>
  <c r="I40" i="1"/>
  <c r="N40" i="1" s="1" a="1"/>
  <c r="N40" i="1" s="1"/>
  <c r="J40" i="1"/>
  <c r="K40" i="1" s="1"/>
  <c r="L40" i="1"/>
  <c r="I41" i="1"/>
  <c r="N41" i="1" s="1" a="1"/>
  <c r="N41" i="1" s="1"/>
  <c r="J41" i="1"/>
  <c r="K41" i="1" s="1"/>
  <c r="L41" i="1"/>
  <c r="I42" i="1"/>
  <c r="N42" i="1" s="1" a="1"/>
  <c r="N42" i="1" s="1"/>
  <c r="J42" i="1"/>
  <c r="K42" i="1" s="1"/>
  <c r="L42" i="1"/>
  <c r="I43" i="1"/>
  <c r="J43" i="1"/>
  <c r="L43" i="1"/>
  <c r="I44" i="1"/>
  <c r="N44" i="1" s="1" a="1"/>
  <c r="N44" i="1" s="1"/>
  <c r="J44" i="1"/>
  <c r="K44" i="1" s="1"/>
  <c r="L44" i="1"/>
  <c r="I45" i="1"/>
  <c r="N45" i="1" s="1" a="1"/>
  <c r="N45" i="1" s="1"/>
  <c r="J45" i="1"/>
  <c r="K45" i="1" s="1"/>
  <c r="L45" i="1"/>
  <c r="I46" i="1"/>
  <c r="T46" i="1" s="1" a="1"/>
  <c r="T46" i="1" s="1"/>
  <c r="J46" i="1"/>
  <c r="K46" i="1" s="1"/>
  <c r="L46" i="1"/>
  <c r="I47" i="1"/>
  <c r="J47" i="1"/>
  <c r="L47" i="1"/>
  <c r="J12" i="1"/>
  <c r="K12" i="1" s="1"/>
  <c r="L12" i="1"/>
  <c r="I12" i="1"/>
  <c r="P12" i="1" s="1" a="1"/>
  <c r="P12" i="1" s="1"/>
  <c r="P61" i="1" l="1" a="1"/>
  <c r="P61" i="1" s="1"/>
  <c r="N35" i="1" a="1"/>
  <c r="N35" i="1" s="1"/>
  <c r="T27" i="1" a="1"/>
  <c r="T27" i="1" s="1"/>
  <c r="S12" i="1" a="1"/>
  <c r="S12" i="1" s="1"/>
  <c r="S13" i="1" a="1"/>
  <c r="S13" i="1" s="1"/>
  <c r="S18" i="1" a="1"/>
  <c r="S18" i="1" s="1"/>
  <c r="N23" i="1" a="1"/>
  <c r="N23" i="1" s="1"/>
  <c r="S25" i="1" a="1"/>
  <c r="S25" i="1" s="1"/>
  <c r="P34" i="1" a="1"/>
  <c r="P34" i="1" s="1"/>
  <c r="P80" i="1" a="1"/>
  <c r="P80" i="1" s="1"/>
  <c r="Q76" i="1" a="1"/>
  <c r="Q76" i="1" s="1"/>
  <c r="Q74" i="1" a="1"/>
  <c r="Q74" i="1" s="1"/>
  <c r="S72" i="1" a="1"/>
  <c r="S72" i="1" s="1"/>
  <c r="S70" i="1" a="1"/>
  <c r="S70" i="1" s="1"/>
  <c r="T66" i="1" a="1"/>
  <c r="T66" i="1" s="1"/>
  <c r="O63" i="1" a="1"/>
  <c r="O63" i="1" s="1"/>
  <c r="O61" i="1" a="1"/>
  <c r="O61" i="1" s="1"/>
  <c r="P53" i="1" a="1"/>
  <c r="P53" i="1" s="1"/>
  <c r="Q51" i="1" a="1"/>
  <c r="Q51" i="1" s="1"/>
  <c r="Q49" i="1" a="1"/>
  <c r="Q49" i="1" s="1"/>
  <c r="Q46" i="1" a="1"/>
  <c r="Q46" i="1" s="1"/>
  <c r="S44" i="1" a="1"/>
  <c r="S44" i="1" s="1"/>
  <c r="S42" i="1" a="1"/>
  <c r="S42" i="1" s="1"/>
  <c r="T40" i="1" a="1"/>
  <c r="T40" i="1" s="1"/>
  <c r="T38" i="1" a="1"/>
  <c r="T38" i="1" s="1"/>
  <c r="N32" i="1" a="1"/>
  <c r="N32" i="1" s="1"/>
  <c r="S46" i="1" a="1"/>
  <c r="S46" i="1" s="1"/>
  <c r="T15" i="1" a="1"/>
  <c r="T15" i="1" s="1"/>
  <c r="P13" i="1" a="1"/>
  <c r="P13" i="1" s="1"/>
  <c r="N12" i="1" a="1"/>
  <c r="N12" i="1" s="1"/>
  <c r="P23" i="1" a="1"/>
  <c r="P23" i="1" s="1"/>
  <c r="N26" i="1" a="1"/>
  <c r="N26" i="1" s="1"/>
  <c r="S34" i="1" a="1"/>
  <c r="S34" i="1" s="1"/>
  <c r="O80" i="1" a="1"/>
  <c r="O80" i="1" s="1"/>
  <c r="P74" i="1" a="1"/>
  <c r="P74" i="1" s="1"/>
  <c r="P72" i="1" a="1"/>
  <c r="P72" i="1" s="1"/>
  <c r="Q66" i="1" a="1"/>
  <c r="Q66" i="1" s="1"/>
  <c r="N61" i="1" a="1"/>
  <c r="N61" i="1" s="1"/>
  <c r="O51" i="1" a="1"/>
  <c r="O51" i="1" s="1"/>
  <c r="O49" i="1" a="1"/>
  <c r="O49" i="1" s="1"/>
  <c r="P46" i="1" a="1"/>
  <c r="P46" i="1" s="1"/>
  <c r="P44" i="1" a="1"/>
  <c r="P44" i="1" s="1"/>
  <c r="Q40" i="1" a="1"/>
  <c r="Q40" i="1" s="1"/>
  <c r="Q38" i="1" a="1"/>
  <c r="Q38" i="1" s="1"/>
  <c r="S36" i="1" a="1"/>
  <c r="S36" i="1" s="1"/>
  <c r="Q53" i="1" a="1"/>
  <c r="Q53" i="1" s="1"/>
  <c r="Q72" i="1" a="1"/>
  <c r="Q72" i="1" s="1"/>
  <c r="S40" i="1" a="1"/>
  <c r="S40" i="1" s="1"/>
  <c r="S15" i="1" a="1"/>
  <c r="S15" i="1" s="1"/>
  <c r="O13" i="1" a="1"/>
  <c r="O13" i="1" s="1"/>
  <c r="O15" i="1" a="1"/>
  <c r="O15" i="1" s="1"/>
  <c r="Q23" i="1" a="1"/>
  <c r="Q23" i="1" s="1"/>
  <c r="O26" i="1" a="1"/>
  <c r="O26" i="1" s="1"/>
  <c r="T34" i="1" a="1"/>
  <c r="T34" i="1" s="1"/>
  <c r="N80" i="1" a="1"/>
  <c r="N80" i="1" s="1"/>
  <c r="O78" i="1" a="1"/>
  <c r="O78" i="1" s="1"/>
  <c r="O76" i="1" a="1"/>
  <c r="O76" i="1" s="1"/>
  <c r="P70" i="1" a="1"/>
  <c r="P70" i="1" s="1"/>
  <c r="T62" i="1" a="1"/>
  <c r="T62" i="1" s="1"/>
  <c r="N53" i="1" a="1"/>
  <c r="N53" i="1" s="1"/>
  <c r="N51" i="1" a="1"/>
  <c r="N51" i="1" s="1"/>
  <c r="P42" i="1" a="1"/>
  <c r="P42" i="1" s="1"/>
  <c r="P40" i="1" a="1"/>
  <c r="P40" i="1" s="1"/>
  <c r="Q36" i="1" a="1"/>
  <c r="Q36" i="1" s="1"/>
  <c r="Q64" i="1" a="1"/>
  <c r="Q64" i="1" s="1"/>
  <c r="N21" i="1" a="1"/>
  <c r="N21" i="1" s="1"/>
  <c r="S23" i="1" a="1"/>
  <c r="S23" i="1" s="1"/>
  <c r="P26" i="1" a="1"/>
  <c r="P26" i="1" s="1"/>
  <c r="T81" i="1" a="1"/>
  <c r="T81" i="1" s="1"/>
  <c r="T79" i="1" a="1"/>
  <c r="T79" i="1" s="1"/>
  <c r="N78" i="1" a="1"/>
  <c r="N78" i="1" s="1"/>
  <c r="N76" i="1" a="1"/>
  <c r="N76" i="1" s="1"/>
  <c r="O74" i="1" a="1"/>
  <c r="O74" i="1" s="1"/>
  <c r="O72" i="1" a="1"/>
  <c r="O72" i="1" s="1"/>
  <c r="P66" i="1" a="1"/>
  <c r="P66" i="1" s="1"/>
  <c r="S62" i="1" a="1"/>
  <c r="S62" i="1" s="1"/>
  <c r="T60" i="1" a="1"/>
  <c r="T60" i="1" s="1"/>
  <c r="T54" i="1" a="1"/>
  <c r="T54" i="1" s="1"/>
  <c r="N49" i="1" a="1"/>
  <c r="N49" i="1" s="1"/>
  <c r="O46" i="1" a="1"/>
  <c r="O46" i="1" s="1"/>
  <c r="O44" i="1" a="1"/>
  <c r="O44" i="1" s="1"/>
  <c r="P38" i="1" a="1"/>
  <c r="P38" i="1" s="1"/>
  <c r="P36" i="1" a="1"/>
  <c r="P36" i="1" s="1"/>
  <c r="Q15" i="1" a="1"/>
  <c r="Q15" i="1" s="1"/>
  <c r="N17" i="1" a="1"/>
  <c r="N17" i="1" s="1"/>
  <c r="O21" i="1" a="1"/>
  <c r="O21" i="1" s="1"/>
  <c r="Q26" i="1" a="1"/>
  <c r="Q26" i="1" s="1"/>
  <c r="S81" i="1" a="1"/>
  <c r="S81" i="1" s="1"/>
  <c r="T77" i="1" a="1"/>
  <c r="T77" i="1" s="1"/>
  <c r="T75" i="1" a="1"/>
  <c r="T75" i="1" s="1"/>
  <c r="N74" i="1" a="1"/>
  <c r="N74" i="1" s="1"/>
  <c r="O70" i="1" a="1"/>
  <c r="O70" i="1" s="1"/>
  <c r="Q62" i="1" a="1"/>
  <c r="Q62" i="1" s="1"/>
  <c r="S60" i="1" a="1"/>
  <c r="S60" i="1" s="1"/>
  <c r="S54" i="1" a="1"/>
  <c r="S54" i="1" s="1"/>
  <c r="T52" i="1" a="1"/>
  <c r="T52" i="1" s="1"/>
  <c r="T50" i="1" a="1"/>
  <c r="T50" i="1" s="1"/>
  <c r="N46" i="1" a="1"/>
  <c r="N46" i="1" s="1"/>
  <c r="O42" i="1" a="1"/>
  <c r="O42" i="1" s="1"/>
  <c r="O40" i="1" a="1"/>
  <c r="O40" i="1" s="1"/>
  <c r="P15" i="1" a="1"/>
  <c r="P15" i="1" s="1"/>
  <c r="O17" i="1" a="1"/>
  <c r="O17" i="1" s="1"/>
  <c r="P21" i="1" a="1"/>
  <c r="P21" i="1" s="1"/>
  <c r="N24" i="1" a="1"/>
  <c r="N24" i="1" s="1"/>
  <c r="S26" i="1" a="1"/>
  <c r="S26" i="1" s="1"/>
  <c r="S79" i="1" a="1"/>
  <c r="S79" i="1" s="1"/>
  <c r="S77" i="1" a="1"/>
  <c r="S77" i="1" s="1"/>
  <c r="T71" i="1" a="1"/>
  <c r="T71" i="1" s="1"/>
  <c r="O66" i="1" a="1"/>
  <c r="O66" i="1" s="1"/>
  <c r="Q60" i="1" a="1"/>
  <c r="Q60" i="1" s="1"/>
  <c r="Q54" i="1" a="1"/>
  <c r="Q54" i="1" s="1"/>
  <c r="S52" i="1" a="1"/>
  <c r="S52" i="1" s="1"/>
  <c r="S50" i="1" a="1"/>
  <c r="S50" i="1" s="1"/>
  <c r="T45" i="1" a="1"/>
  <c r="T45" i="1" s="1"/>
  <c r="T43" i="1" a="1"/>
  <c r="T43" i="1" s="1"/>
  <c r="O38" i="1" a="1"/>
  <c r="O38" i="1" s="1"/>
  <c r="O36" i="1" a="1"/>
  <c r="O36" i="1" s="1"/>
  <c r="K31" i="1"/>
  <c r="T31" i="1" s="1" a="1"/>
  <c r="T31" i="1" s="1"/>
  <c r="O31" i="1" a="1"/>
  <c r="O31" i="1" s="1"/>
  <c r="Q78" i="1" a="1"/>
  <c r="Q78" i="1" s="1"/>
  <c r="P78" i="1" a="1"/>
  <c r="P78" i="1" s="1"/>
  <c r="N29" i="1" a="1"/>
  <c r="N29" i="1" s="1"/>
  <c r="P17" i="1" a="1"/>
  <c r="P17" i="1" s="1"/>
  <c r="Q21" i="1" a="1"/>
  <c r="Q21" i="1" s="1"/>
  <c r="O24" i="1" a="1"/>
  <c r="O24" i="1" s="1"/>
  <c r="Q81" i="1" a="1"/>
  <c r="Q81" i="1" s="1"/>
  <c r="S75" i="1" a="1"/>
  <c r="S75" i="1" s="1"/>
  <c r="T69" i="1" a="1"/>
  <c r="T69" i="1" s="1"/>
  <c r="T67" i="1" a="1"/>
  <c r="T67" i="1" s="1"/>
  <c r="P62" i="1" a="1"/>
  <c r="P62" i="1" s="1"/>
  <c r="P60" i="1" a="1"/>
  <c r="P60" i="1" s="1"/>
  <c r="Q52" i="1" a="1"/>
  <c r="Q52" i="1" s="1"/>
  <c r="Q50" i="1" a="1"/>
  <c r="Q50" i="1" s="1"/>
  <c r="S47" i="1" a="1"/>
  <c r="S47" i="1" s="1"/>
  <c r="S45" i="1" a="1"/>
  <c r="S45" i="1" s="1"/>
  <c r="T41" i="1" a="1"/>
  <c r="T41" i="1" s="1"/>
  <c r="T36" i="1" a="1"/>
  <c r="T36" i="1" s="1"/>
  <c r="P58" i="1" a="1"/>
  <c r="P58" i="1" s="1"/>
  <c r="O29" i="1" a="1"/>
  <c r="O29" i="1" s="1"/>
  <c r="T14" i="1" a="1"/>
  <c r="T14" i="1" s="1"/>
  <c r="Q17" i="1" a="1"/>
  <c r="Q17" i="1" s="1"/>
  <c r="S21" i="1" a="1"/>
  <c r="S21" i="1" s="1"/>
  <c r="P24" i="1" a="1"/>
  <c r="P24" i="1" s="1"/>
  <c r="N33" i="1" a="1"/>
  <c r="N33" i="1" s="1"/>
  <c r="P81" i="1" a="1"/>
  <c r="P81" i="1" s="1"/>
  <c r="Q79" i="1" a="1"/>
  <c r="Q79" i="1" s="1"/>
  <c r="Q77" i="1" a="1"/>
  <c r="Q77" i="1" s="1"/>
  <c r="S71" i="1" a="1"/>
  <c r="S71" i="1" s="1"/>
  <c r="S69" i="1" a="1"/>
  <c r="S69" i="1" s="1"/>
  <c r="T64" i="1" a="1"/>
  <c r="T64" i="1" s="1"/>
  <c r="P54" i="1" a="1"/>
  <c r="P54" i="1" s="1"/>
  <c r="P52" i="1" a="1"/>
  <c r="P52" i="1" s="1"/>
  <c r="S43" i="1" a="1"/>
  <c r="S43" i="1" s="1"/>
  <c r="S41" i="1" a="1"/>
  <c r="S41" i="1" s="1"/>
  <c r="T37" i="1" a="1"/>
  <c r="T37" i="1" s="1"/>
  <c r="T35" i="1" a="1"/>
  <c r="T35" i="1" s="1"/>
  <c r="P29" i="1" a="1"/>
  <c r="P29" i="1" s="1"/>
  <c r="S14" i="1" a="1"/>
  <c r="S14" i="1" s="1"/>
  <c r="S17" i="1" a="1"/>
  <c r="S17" i="1" s="1"/>
  <c r="Q24" i="1" a="1"/>
  <c r="Q24" i="1" s="1"/>
  <c r="O33" i="1" a="1"/>
  <c r="O33" i="1" s="1"/>
  <c r="O81" i="1" a="1"/>
  <c r="O81" i="1" s="1"/>
  <c r="P79" i="1" a="1"/>
  <c r="P79" i="1" s="1"/>
  <c r="P77" i="1" a="1"/>
  <c r="P77" i="1" s="1"/>
  <c r="Q75" i="1" a="1"/>
  <c r="Q75" i="1" s="1"/>
  <c r="Q73" i="1" a="1"/>
  <c r="Q73" i="1" s="1"/>
  <c r="S67" i="1" a="1"/>
  <c r="S67" i="1" s="1"/>
  <c r="O62" i="1" a="1"/>
  <c r="O62" i="1" s="1"/>
  <c r="O60" i="1" a="1"/>
  <c r="O60" i="1" s="1"/>
  <c r="P50" i="1" a="1"/>
  <c r="P50" i="1" s="1"/>
  <c r="Q47" i="1" a="1"/>
  <c r="Q47" i="1" s="1"/>
  <c r="Q45" i="1" a="1"/>
  <c r="Q45" i="1" s="1"/>
  <c r="S37" i="1" a="1"/>
  <c r="S37" i="1" s="1"/>
  <c r="T32" i="1" a="1"/>
  <c r="T32" i="1" s="1"/>
  <c r="T30" i="1" a="1"/>
  <c r="T30" i="1" s="1"/>
  <c r="Q29" i="1" a="1"/>
  <c r="Q29" i="1" s="1"/>
  <c r="Q14" i="1" a="1"/>
  <c r="Q14" i="1" s="1"/>
  <c r="N22" i="1" a="1"/>
  <c r="N22" i="1" s="1"/>
  <c r="S24" i="1" a="1"/>
  <c r="S24" i="1" s="1"/>
  <c r="P33" i="1" a="1"/>
  <c r="P33" i="1" s="1"/>
  <c r="O79" i="1" a="1"/>
  <c r="O79" i="1" s="1"/>
  <c r="P75" i="1" a="1"/>
  <c r="P75" i="1" s="1"/>
  <c r="Q71" i="1" a="1"/>
  <c r="Q71" i="1" s="1"/>
  <c r="Q69" i="1" a="1"/>
  <c r="Q69" i="1" s="1"/>
  <c r="T63" i="1" a="1"/>
  <c r="T63" i="1" s="1"/>
  <c r="O54" i="1" a="1"/>
  <c r="O54" i="1" s="1"/>
  <c r="O52" i="1" a="1"/>
  <c r="O52" i="1" s="1"/>
  <c r="P47" i="1" a="1"/>
  <c r="P47" i="1" s="1"/>
  <c r="P45" i="1" a="1"/>
  <c r="P45" i="1" s="1"/>
  <c r="Q43" i="1" a="1"/>
  <c r="Q43" i="1" s="1"/>
  <c r="Q41" i="1" a="1"/>
  <c r="Q41" i="1" s="1"/>
  <c r="S35" i="1" a="1"/>
  <c r="S35" i="1" s="1"/>
  <c r="S32" i="1" a="1"/>
  <c r="S32" i="1" s="1"/>
  <c r="S30" i="1" a="1"/>
  <c r="S30" i="1" s="1"/>
  <c r="N27" i="1" a="1"/>
  <c r="N27" i="1" s="1"/>
  <c r="S29" i="1" a="1"/>
  <c r="S29" i="1" s="1"/>
  <c r="P14" i="1" a="1"/>
  <c r="P14" i="1" s="1"/>
  <c r="O22" i="1" a="1"/>
  <c r="O22" i="1" s="1"/>
  <c r="Q33" i="1" a="1"/>
  <c r="Q33" i="1" s="1"/>
  <c r="O75" i="1" a="1"/>
  <c r="O75" i="1" s="1"/>
  <c r="O73" i="1" a="1"/>
  <c r="O73" i="1" s="1"/>
  <c r="P71" i="1" a="1"/>
  <c r="P71" i="1" s="1"/>
  <c r="P69" i="1" a="1"/>
  <c r="P69" i="1" s="1"/>
  <c r="Q67" i="1" a="1"/>
  <c r="Q67" i="1" s="1"/>
  <c r="T61" i="1" a="1"/>
  <c r="T61" i="1" s="1"/>
  <c r="O50" i="1" a="1"/>
  <c r="O50" i="1" s="1"/>
  <c r="O45" i="1" a="1"/>
  <c r="O45" i="1" s="1"/>
  <c r="P43" i="1" a="1"/>
  <c r="P43" i="1" s="1"/>
  <c r="P41" i="1" a="1"/>
  <c r="P41" i="1" s="1"/>
  <c r="Q39" i="1" a="1"/>
  <c r="Q39" i="1" s="1"/>
  <c r="Q37" i="1" a="1"/>
  <c r="Q37" i="1" s="1"/>
  <c r="Q30" i="1" a="1"/>
  <c r="Q30" i="1" s="1"/>
  <c r="O71" i="1" a="1"/>
  <c r="O71" i="1" s="1"/>
  <c r="O69" i="1" a="1"/>
  <c r="O69" i="1" s="1"/>
  <c r="P67" i="1" a="1"/>
  <c r="P67" i="1" s="1"/>
  <c r="S63" i="1" a="1"/>
  <c r="S63" i="1" s="1"/>
  <c r="S61" i="1" a="1"/>
  <c r="S61" i="1" s="1"/>
  <c r="T53" i="1" a="1"/>
  <c r="T53" i="1" s="1"/>
  <c r="T51" i="1" a="1"/>
  <c r="T51" i="1" s="1"/>
  <c r="O43" i="1" a="1"/>
  <c r="O43" i="1" s="1"/>
  <c r="O41" i="1" a="1"/>
  <c r="O41" i="1" s="1"/>
  <c r="P39" i="1" a="1"/>
  <c r="P39" i="1" s="1"/>
  <c r="P37" i="1" a="1"/>
  <c r="P37" i="1" s="1"/>
  <c r="Q35" i="1" a="1"/>
  <c r="Q35" i="1" s="1"/>
  <c r="Q32" i="1" a="1"/>
  <c r="Q32" i="1" s="1"/>
  <c r="P30" i="1" a="1"/>
  <c r="P30" i="1" s="1"/>
  <c r="O14" i="1" a="1"/>
  <c r="O14" i="1" s="1"/>
  <c r="P27" i="1" a="1"/>
  <c r="P27" i="1" s="1"/>
  <c r="O12" i="1" a="1"/>
  <c r="O12" i="1" s="1"/>
  <c r="O18" i="1" a="1"/>
  <c r="O18" i="1" s="1"/>
  <c r="Q22" i="1" a="1"/>
  <c r="Q22" i="1" s="1"/>
  <c r="O25" i="1" a="1"/>
  <c r="O25" i="1" s="1"/>
  <c r="T80" i="1" a="1"/>
  <c r="T80" i="1" s="1"/>
  <c r="T78" i="1" a="1"/>
  <c r="T78" i="1" s="1"/>
  <c r="O67" i="1" a="1"/>
  <c r="O67" i="1" s="1"/>
  <c r="T49" i="1" a="1"/>
  <c r="T49" i="1" s="1"/>
  <c r="O39" i="1" a="1"/>
  <c r="O39" i="1" s="1"/>
  <c r="P35" i="1" a="1"/>
  <c r="P35" i="1" s="1"/>
  <c r="O30" i="1" a="1"/>
  <c r="O30" i="1" s="1"/>
  <c r="P22" i="1" a="1"/>
  <c r="P22" i="1" s="1"/>
  <c r="N58" i="1" a="1"/>
  <c r="N58" i="1" s="1"/>
  <c r="T58" i="1" a="1"/>
  <c r="T58" i="1" s="1"/>
  <c r="S58" i="1" a="1"/>
  <c r="S58" i="1" s="1"/>
  <c r="Q58" i="1" a="1"/>
  <c r="Q58" i="1" s="1"/>
  <c r="O64" i="1" a="1"/>
  <c r="O64" i="1" s="1"/>
  <c r="N64" i="1" a="1"/>
  <c r="N64" i="1" s="1"/>
  <c r="P64" i="1" a="1"/>
  <c r="P64" i="1" s="1"/>
  <c r="K39" i="1"/>
  <c r="T39" i="1" s="1" a="1"/>
  <c r="T39" i="1" s="1"/>
  <c r="K43" i="1"/>
  <c r="N43" i="1" s="1" a="1"/>
  <c r="N43" i="1" s="1"/>
  <c r="K47" i="1"/>
  <c r="N47" i="1" s="1" a="1"/>
  <c r="N47" i="1" s="1"/>
  <c r="K73" i="1"/>
  <c r="P73" i="1" s="1" a="1"/>
  <c r="P73" i="1" s="1"/>
  <c r="K59" i="1"/>
  <c r="T59" i="1" s="1" a="1"/>
  <c r="T59" i="1" s="1"/>
  <c r="K68" i="1"/>
  <c r="O68" i="1" s="1" a="1"/>
  <c r="O68" i="1" s="1"/>
  <c r="K28" i="1"/>
  <c r="P28" i="1" s="1" a="1"/>
  <c r="P28" i="1" s="1"/>
  <c r="K14" i="2"/>
  <c r="K17" i="2"/>
  <c r="K96" i="2"/>
  <c r="K27" i="2"/>
  <c r="K69" i="2"/>
  <c r="K80" i="2"/>
  <c r="K97" i="2"/>
  <c r="K88" i="2"/>
  <c r="K48" i="2"/>
  <c r="K74" i="2"/>
  <c r="K28" i="2"/>
  <c r="D101" i="2"/>
  <c r="D102" i="2"/>
  <c r="K39" i="2"/>
  <c r="K47" i="2"/>
  <c r="K81" i="2"/>
  <c r="K70" i="2"/>
  <c r="K34" i="2"/>
  <c r="K46" i="2"/>
  <c r="K29" i="2"/>
  <c r="S31" i="1" l="1" a="1"/>
  <c r="S31" i="1" s="1"/>
  <c r="O59" i="1" a="1"/>
  <c r="O59" i="1" s="1"/>
  <c r="O47" i="1" a="1"/>
  <c r="O47" i="1" s="1"/>
  <c r="P68" i="1" a="1"/>
  <c r="P68" i="1" s="1"/>
  <c r="S59" i="1" a="1"/>
  <c r="S59" i="1" s="1"/>
  <c r="T28" i="1" a="1"/>
  <c r="T28" i="1" s="1"/>
  <c r="O28" i="1" a="1"/>
  <c r="O28" i="1" s="1"/>
  <c r="T68" i="1" a="1"/>
  <c r="T68" i="1" s="1"/>
  <c r="N73" i="1" a="1"/>
  <c r="N73" i="1" s="1"/>
  <c r="S73" i="1" a="1"/>
  <c r="S73" i="1" s="1"/>
  <c r="T47" i="1" a="1"/>
  <c r="T47" i="1" s="1"/>
  <c r="S28" i="1" a="1"/>
  <c r="S28" i="1" s="1"/>
  <c r="N28" i="1" a="1"/>
  <c r="N28" i="1" s="1"/>
  <c r="N39" i="1" a="1"/>
  <c r="N39" i="1" s="1"/>
  <c r="S39" i="1" a="1"/>
  <c r="S39" i="1" s="1"/>
  <c r="N68" i="1" a="1"/>
  <c r="N68" i="1" s="1"/>
  <c r="Q28" i="1" a="1"/>
  <c r="Q28" i="1" s="1"/>
  <c r="S68" i="1" a="1"/>
  <c r="S68" i="1" s="1"/>
  <c r="N31" i="1" a="1"/>
  <c r="N31" i="1" s="1"/>
  <c r="T73" i="1" a="1"/>
  <c r="T73" i="1" s="1"/>
  <c r="Q31" i="1" a="1"/>
  <c r="Q31" i="1" s="1"/>
  <c r="Q68" i="1" a="1"/>
  <c r="Q68" i="1" s="1"/>
  <c r="P31" i="1" a="1"/>
  <c r="P31" i="1" s="1"/>
  <c r="P59" i="1" a="1"/>
  <c r="P59" i="1" s="1"/>
  <c r="N59" i="1" a="1"/>
  <c r="N59" i="1" s="1"/>
  <c r="Q59" i="1" a="1"/>
  <c r="Q59" i="1" s="1"/>
  <c r="N86" i="1" l="1"/>
  <c r="N87" i="1"/>
  <c r="O87" i="1"/>
  <c r="S87" i="1"/>
  <c r="O86" i="1" l="1"/>
  <c r="T87" i="1"/>
  <c r="T86" i="1"/>
  <c r="P87" i="1"/>
  <c r="P86" i="1"/>
  <c r="Q87" i="1"/>
  <c r="Q86" i="1"/>
  <c r="S8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<sst xmlns="http://schemas.openxmlformats.org/spreadsheetml/2006/main" count="348" uniqueCount="196">
  <si>
    <t>Sequence</t>
  </si>
  <si>
    <t>Length of seq incorp</t>
  </si>
  <si>
    <t>BP downstream</t>
  </si>
  <si>
    <t>R61-9</t>
  </si>
  <si>
    <t>326G</t>
  </si>
  <si>
    <t>?</t>
  </si>
  <si>
    <t>R61-21</t>
  </si>
  <si>
    <t>395-1c1-end</t>
  </si>
  <si>
    <t>R62-20</t>
  </si>
  <si>
    <t>322-3c2-478</t>
  </si>
  <si>
    <t>R62-31</t>
  </si>
  <si>
    <t>478-2c1/6c1-end</t>
  </si>
  <si>
    <t>R62-32</t>
  </si>
  <si>
    <t>289-1c1-end</t>
  </si>
  <si>
    <t>R63-30</t>
  </si>
  <si>
    <t>315-2c4/6c1-395</t>
  </si>
  <si>
    <t>26-33</t>
  </si>
  <si>
    <t>R63-34</t>
  </si>
  <si>
    <t>R63-38</t>
  </si>
  <si>
    <t>326-3c1-end</t>
  </si>
  <si>
    <t>R64-2</t>
  </si>
  <si>
    <t>180-3c2-268; 326-3c1-end</t>
  </si>
  <si>
    <t>R64-3</t>
  </si>
  <si>
    <t>395-1c4-478</t>
  </si>
  <si>
    <t>R64-5</t>
  </si>
  <si>
    <t>R64-8</t>
  </si>
  <si>
    <t>R64-10</t>
  </si>
  <si>
    <t>401-3c1-end</t>
  </si>
  <si>
    <t>R64-11</t>
  </si>
  <si>
    <t>R64-26</t>
  </si>
  <si>
    <t>R65-39</t>
  </si>
  <si>
    <t>R66-3</t>
  </si>
  <si>
    <t>226-2c4-395</t>
  </si>
  <si>
    <t>R66-14</t>
  </si>
  <si>
    <t>R66-16</t>
  </si>
  <si>
    <t>223-3c3-253</t>
  </si>
  <si>
    <t>R66-18</t>
  </si>
  <si>
    <t>226-2c4-404</t>
  </si>
  <si>
    <t>R66-19</t>
  </si>
  <si>
    <t>R66-27</t>
  </si>
  <si>
    <t>R66-29</t>
  </si>
  <si>
    <t>R66-39</t>
  </si>
  <si>
    <t>R67-7</t>
  </si>
  <si>
    <t>162-1c5-404</t>
  </si>
  <si>
    <t>R67-13</t>
  </si>
  <si>
    <t>253-1c5-395</t>
  </si>
  <si>
    <t>R67-14</t>
  </si>
  <si>
    <t>R67-17</t>
  </si>
  <si>
    <t>R67-23</t>
  </si>
  <si>
    <t>R67-31</t>
  </si>
  <si>
    <t>R67-32</t>
  </si>
  <si>
    <t>R67-35</t>
  </si>
  <si>
    <t>268-3c2-322; 401-3c1-end</t>
  </si>
  <si>
    <t>R67-36</t>
  </si>
  <si>
    <t>226-3c1-end</t>
  </si>
  <si>
    <t>R67-40</t>
  </si>
  <si>
    <t>268-3c2-395; 478-2c1/6c1-end</t>
  </si>
  <si>
    <t xml:space="preserve">1st nucleotide recombination tract </t>
  </si>
  <si>
    <t xml:space="preserve">Recombination tract </t>
  </si>
  <si>
    <t xml:space="preserve">Homology upstream </t>
  </si>
  <si>
    <t xml:space="preserve">Homology downstream </t>
  </si>
  <si>
    <t xml:space="preserve">start homology up </t>
  </si>
  <si>
    <t>start RT</t>
  </si>
  <si>
    <t xml:space="preserve">end RT </t>
  </si>
  <si>
    <t>end homology Dwn</t>
  </si>
  <si>
    <t>Sep-04</t>
  </si>
  <si>
    <t>R61-20</t>
  </si>
  <si>
    <t>322-3c2-350; 401-3c1-end</t>
  </si>
  <si>
    <t>R62-5</t>
  </si>
  <si>
    <t>R63-4</t>
  </si>
  <si>
    <t>253-2c5-395</t>
  </si>
  <si>
    <t>R63-10</t>
  </si>
  <si>
    <t>176-2c1-end</t>
  </si>
  <si>
    <t>R63-39</t>
  </si>
  <si>
    <t>Nov-04</t>
  </si>
  <si>
    <t>162-6c1-395</t>
  </si>
  <si>
    <t>~</t>
  </si>
  <si>
    <t>R61-30</t>
  </si>
  <si>
    <t>R61-35</t>
  </si>
  <si>
    <t>R61-47</t>
  </si>
  <si>
    <t>395-2c4-end</t>
  </si>
  <si>
    <t>R62-2</t>
  </si>
  <si>
    <t>R62-13</t>
  </si>
  <si>
    <t>R62-37</t>
  </si>
  <si>
    <t>190-7c1-end</t>
  </si>
  <si>
    <t>R63-6</t>
  </si>
  <si>
    <t>268-3c2-322; 395-1c1-end</t>
  </si>
  <si>
    <t>R63-8</t>
  </si>
  <si>
    <t>226-3c1-401</t>
  </si>
  <si>
    <t>R63-35</t>
  </si>
  <si>
    <t>R63-23</t>
  </si>
  <si>
    <t>205-1c1-395</t>
  </si>
  <si>
    <t>R63-17</t>
  </si>
  <si>
    <t>268-3c2-322</t>
  </si>
  <si>
    <t>R63-25</t>
  </si>
  <si>
    <t>R63-31</t>
  </si>
  <si>
    <t>R63-5</t>
  </si>
  <si>
    <t>R63-7</t>
  </si>
  <si>
    <t>R63-19</t>
  </si>
  <si>
    <t>R63-22</t>
  </si>
  <si>
    <t>R63-29</t>
  </si>
  <si>
    <t>GGCC</t>
  </si>
  <si>
    <t>CCACC</t>
  </si>
  <si>
    <t>P- analysis recA6</t>
  </si>
  <si>
    <t>OCTOBER 2003 ASSAY</t>
  </si>
  <si>
    <t>r6 9-1</t>
  </si>
  <si>
    <t>r6 9-3</t>
  </si>
  <si>
    <t>r6 9-4</t>
  </si>
  <si>
    <t>r6 9-8</t>
  </si>
  <si>
    <t>r6 9-10</t>
  </si>
  <si>
    <t>r6 9-11</t>
  </si>
  <si>
    <t>r6 9-18</t>
  </si>
  <si>
    <t>r6 9-19</t>
  </si>
  <si>
    <t>SEPTEMBER, 26 2004 ASSAY</t>
  </si>
  <si>
    <t>R61-2</t>
  </si>
  <si>
    <t>R61-3</t>
  </si>
  <si>
    <t>R61-4</t>
  </si>
  <si>
    <t>R61-5</t>
  </si>
  <si>
    <t>R61-6</t>
  </si>
  <si>
    <t>R61-7</t>
  </si>
  <si>
    <t>R61-8</t>
  </si>
  <si>
    <t>R62-1</t>
  </si>
  <si>
    <t>R62-3</t>
  </si>
  <si>
    <t>R62-4</t>
  </si>
  <si>
    <t>R62-6</t>
  </si>
  <si>
    <t>R62-7</t>
  </si>
  <si>
    <t>R62-8</t>
  </si>
  <si>
    <t>R63-1</t>
  </si>
  <si>
    <t>R63-2</t>
  </si>
  <si>
    <t>R63-3</t>
  </si>
  <si>
    <t>R64-4</t>
  </si>
  <si>
    <t>R64-6</t>
  </si>
  <si>
    <t>R64-7</t>
  </si>
  <si>
    <t>R61-1-A1-pilRBS</t>
  </si>
  <si>
    <t>R61-3-B1-pilRBS</t>
  </si>
  <si>
    <t>R61-4-C1-pilRBS</t>
  </si>
  <si>
    <t>R61-5-D1-pilRBS</t>
  </si>
  <si>
    <t>R61-7-E1-pilRBS</t>
  </si>
  <si>
    <t>R62-1-F1-pilRBS</t>
  </si>
  <si>
    <t>R62-3-H1-pilRBS</t>
  </si>
  <si>
    <t>R62-4-A2-pilRBS</t>
  </si>
  <si>
    <t>R62-6-C2-pilRBS</t>
  </si>
  <si>
    <t>R63-1-D2-pilRBS</t>
  </si>
  <si>
    <t>R63-3-E2-pilRBS</t>
  </si>
  <si>
    <t>R63-5-F2-pilRBS</t>
  </si>
  <si>
    <t>R63-6-G2-pilRBS</t>
  </si>
  <si>
    <t>R63-7-H2-pilRBS</t>
  </si>
  <si>
    <t>R64-1-A3-pilRBS</t>
  </si>
  <si>
    <t>R64-2-B3-pilRBS</t>
  </si>
  <si>
    <t>R64-3-C3-pilRBS</t>
  </si>
  <si>
    <t>R64-6-D3-pilRBS</t>
  </si>
  <si>
    <t>R64-7-E3-pilRBS</t>
  </si>
  <si>
    <t>Length of sequence incorp</t>
  </si>
  <si>
    <t>187-2c4-end</t>
  </si>
  <si>
    <t>226-2c4-400</t>
  </si>
  <si>
    <t>180-3c2-268</t>
  </si>
  <si>
    <t>226-2c4-315</t>
  </si>
  <si>
    <t>180-3c2-395</t>
  </si>
  <si>
    <t>162-6c1?-181</t>
  </si>
  <si>
    <t>226-2c4-401</t>
  </si>
  <si>
    <t>401-1c4-478</t>
  </si>
  <si>
    <t>226-6c2-395</t>
  </si>
  <si>
    <t>196-2c4-401</t>
  </si>
  <si>
    <t>180-3c2-400</t>
  </si>
  <si>
    <t>168-3c2-322</t>
  </si>
  <si>
    <t>196-2c4-400</t>
  </si>
  <si>
    <t>187-2c4-395</t>
  </si>
  <si>
    <t>168-3c2-400</t>
  </si>
  <si>
    <t>187-2c4-400</t>
  </si>
  <si>
    <t>180-3c2-355</t>
  </si>
  <si>
    <t>355-(1 of many)-395</t>
  </si>
  <si>
    <t>400-7c1-end</t>
  </si>
  <si>
    <t>196-1c3-403</t>
  </si>
  <si>
    <t>180-3c2-322; 395A</t>
  </si>
  <si>
    <t>180-3c2-322</t>
  </si>
  <si>
    <t>180-3c2-195</t>
  </si>
  <si>
    <t>166-2c1 (longer SV start)-478</t>
  </si>
  <si>
    <t>226-2c4-end</t>
  </si>
  <si>
    <t>Shortest:</t>
  </si>
  <si>
    <t>Median</t>
  </si>
  <si>
    <t>Average:</t>
  </si>
  <si>
    <t>Minimum seq incorp</t>
  </si>
  <si>
    <t>bp Overlap Upstream</t>
  </si>
  <si>
    <t>CCGG</t>
  </si>
  <si>
    <t>GATC</t>
  </si>
  <si>
    <t>GGNNCC</t>
  </si>
  <si>
    <t>GCCGGC</t>
  </si>
  <si>
    <t>RGCGCY</t>
  </si>
  <si>
    <t>GACNNNNNTGA</t>
  </si>
  <si>
    <t>CCGCGG</t>
  </si>
  <si>
    <t>GAGNNNNNTAC</t>
  </si>
  <si>
    <t>GCSGC</t>
  </si>
  <si>
    <t xml:space="preserve">Occurrences in pilE </t>
  </si>
  <si>
    <t>YES</t>
  </si>
  <si>
    <t>NO</t>
  </si>
  <si>
    <t xml:space="preserve">Occurrences in 19 pilS copies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</si>
</sst>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10"/>
      <color theme="1"/>
      <name val="Consolas"/>
      <family val="3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2" fillId="0" borderId="0" xfId="2"/>
    <xf numFmtId="0" fontId="3" fillId="0" borderId="0" xfId="2" applyFont="1"/>
    <xf numFmtId="0" fontId="2" fillId="0" borderId="0" xfId="2" applyAlignment="1">
      <alignment shrinkToFit="1"/>
    </xf>
    <xf numFmtId="17" fontId="2" fillId="0" borderId="0" xfId="2" applyNumberFormat="1" applyAlignment="1">
      <alignment wrapText="1"/>
    </xf>
    <xf numFmtId="0" fontId="2" fillId="0" borderId="0" xfId="2" applyAlignment="1">
      <alignment wrapText="1"/>
    </xf>
    <xf numFmtId="0" fontId="0" fillId="0" borderId="0" xfId="0" applyAlignment="1">
      <alignment wrapText="1"/>
    </xf>
    <xf numFmtId="16" fontId="2" fillId="0" borderId="0" xfId="2" quotePrefix="1" applyNumberFormat="1"/>
    <xf numFmtId="0" fontId="3" fillId="0" borderId="0" xfId="2" quotePrefix="1" applyFont="1"/>
    <xf numFmtId="9" fontId="0" fillId="0" borderId="0" xfId="1" applyFont="1"/>
    <xf numFmtId="9" fontId="0" fillId="0" borderId="0" xfId="0" applyNumberFormat="1"/>
    <xf numFmtId="0" fontId="2" fillId="0" borderId="0" xfId="2" quotePrefix="1"/>
    <xf numFmtId="0" fontId="3" fillId="0" borderId="0" xfId="0" applyFont="1"/>
    <xf numFmtId="10" fontId="3" fillId="0" borderId="0" xfId="0" applyNumberFormat="1" applyFont="1"/>
    <xf numFmtId="15" fontId="0" fillId="0" borderId="0" xfId="0" applyNumberFormat="1"/>
    <xf numFmtId="0" fontId="0" fillId="0" borderId="0" xfId="0" applyAlignment="1">
      <alignment shrinkToFit="1"/>
    </xf>
    <xf numFmtId="10" fontId="0" fillId="0" borderId="0" xfId="0" applyNumberFormat="1"/>
    <xf numFmtId="0" fontId="0" fillId="0" borderId="1" xfId="0" applyBorder="1"/>
    <xf numFmtId="0" fontId="0" fillId="0" borderId="2" xfId="0" applyBorder="1"/>
    <xf numFmtId="0" fontId="5" fillId="0" borderId="0" xfId="0" applyFont="1" applyAlignment="1">
      <alignment horizontal="center"/>
    </xf>
    <xf numFmtId="0" fontId="0" fillId="2" borderId="0" xfId="0" applyFill="1"/>
    <xf numFmtId="0" fontId="4" fillId="2" borderId="0" xfId="0" applyFont="1" applyFill="1"/>
    <xf numFmtId="0" fontId="0" fillId="2" borderId="0" xfId="0" quotePrefix="1" applyFill="1"/>
    <xf numFmtId="9" fontId="0" fillId="2" borderId="0" xfId="1" applyFont="1" applyFill="1"/>
  </cellXfs>
  <cellStyles count="3">
    <cellStyle name="Normal" xfId="0" builtinId="0"/>
    <cellStyle name="Normal 2" xfId="2" xr:uid="{A96AAEAC-22EB-454F-AB1B-C07D2D00C6D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99E8-067B-4178-90B0-02D3DDFBC6FA}">
  <dimension ref="A1:Y105"/>
  <sheetViews>
    <sheetView topLeftCell="C1" workbookViewId="0">
      <selection activeCell="N1" sqref="N1:Y1048576"/>
    </sheetView>
  </sheetViews>
  <sheetFormatPr defaultRowHeight="15" x14ac:dyDescent="0.25"/>
  <cols>
    <col min="1" max="1" width="15" customWidth="1"/>
    <col min="2" max="2" width="25.85546875" customWidth="1"/>
    <col min="3" max="6" width="17.42578125" customWidth="1"/>
    <col min="7" max="7" width="32.42578125" customWidth="1"/>
    <col min="9" max="9" width="16" customWidth="1"/>
    <col min="14" max="25" width="9.140625" style="20"/>
  </cols>
  <sheetData>
    <row r="1" spans="1:25" x14ac:dyDescent="0.25">
      <c r="N1" s="20" t="s">
        <v>191</v>
      </c>
      <c r="O1" s="20" t="s">
        <v>183</v>
      </c>
      <c r="P1" s="20" t="s">
        <v>101</v>
      </c>
      <c r="Q1" s="20" t="s">
        <v>184</v>
      </c>
      <c r="R1" s="20" t="s">
        <v>185</v>
      </c>
      <c r="S1" s="20" t="s">
        <v>102</v>
      </c>
      <c r="T1" s="20" t="s">
        <v>186</v>
      </c>
      <c r="U1" s="20" t="s">
        <v>187</v>
      </c>
      <c r="V1" s="20" t="s">
        <v>188</v>
      </c>
      <c r="W1" s="20" t="s">
        <v>189</v>
      </c>
      <c r="X1" s="20" t="s">
        <v>190</v>
      </c>
    </row>
    <row r="2" spans="1:25" x14ac:dyDescent="0.25">
      <c r="N2" s="20">
        <v>70</v>
      </c>
      <c r="O2" s="20">
        <v>212</v>
      </c>
      <c r="P2" s="20">
        <v>138</v>
      </c>
      <c r="Q2" s="20">
        <v>48</v>
      </c>
      <c r="S2" s="20">
        <v>488</v>
      </c>
      <c r="T2" s="20">
        <v>211</v>
      </c>
    </row>
    <row r="3" spans="1:25" x14ac:dyDescent="0.25">
      <c r="N3" s="20">
        <v>74</v>
      </c>
      <c r="O3" s="20">
        <v>215</v>
      </c>
      <c r="P3" s="20">
        <v>141</v>
      </c>
      <c r="Q3" s="20">
        <v>51</v>
      </c>
      <c r="S3" s="20">
        <v>492</v>
      </c>
      <c r="T3" s="20">
        <v>216</v>
      </c>
    </row>
    <row r="4" spans="1:25" x14ac:dyDescent="0.25">
      <c r="N4" s="20">
        <v>470</v>
      </c>
      <c r="O4" s="20">
        <v>302</v>
      </c>
      <c r="P4" s="20">
        <v>191</v>
      </c>
    </row>
    <row r="5" spans="1:25" x14ac:dyDescent="0.25">
      <c r="N5" s="20">
        <v>474</v>
      </c>
      <c r="O5" s="20">
        <v>305</v>
      </c>
      <c r="P5" s="20">
        <v>194</v>
      </c>
    </row>
    <row r="6" spans="1:25" x14ac:dyDescent="0.25">
      <c r="O6" s="20">
        <v>388</v>
      </c>
      <c r="P6" s="20">
        <v>345</v>
      </c>
    </row>
    <row r="7" spans="1:25" x14ac:dyDescent="0.25">
      <c r="O7" s="20">
        <v>391</v>
      </c>
      <c r="P7" s="20">
        <v>348</v>
      </c>
    </row>
    <row r="8" spans="1:25" x14ac:dyDescent="0.25">
      <c r="O8" s="20">
        <v>491</v>
      </c>
    </row>
    <row r="9" spans="1:25" x14ac:dyDescent="0.25">
      <c r="O9" s="20">
        <v>404</v>
      </c>
    </row>
    <row r="10" spans="1:25" s="6" customFormat="1" ht="45" x14ac:dyDescent="0.25">
      <c r="A10" s="4">
        <v>38018</v>
      </c>
      <c r="B10" s="5" t="s">
        <v>0</v>
      </c>
      <c r="C10" s="5" t="s">
        <v>1</v>
      </c>
      <c r="D10" s="5" t="s">
        <v>58</v>
      </c>
      <c r="E10" s="5" t="s">
        <v>59</v>
      </c>
      <c r="F10" s="5" t="s">
        <v>60</v>
      </c>
      <c r="G10" s="5" t="s">
        <v>57</v>
      </c>
      <c r="I10" s="6" t="s">
        <v>61</v>
      </c>
      <c r="J10" s="6" t="s">
        <v>62</v>
      </c>
      <c r="K10" s="6" t="s">
        <v>63</v>
      </c>
      <c r="L10" s="6" t="s">
        <v>64</v>
      </c>
      <c r="N10" s="20" t="str">
        <f>N1</f>
        <v>GCSGC</v>
      </c>
      <c r="O10" s="20" t="str">
        <f t="shared" ref="O10:X10" si="0">O1</f>
        <v>CCGG</v>
      </c>
      <c r="P10" s="20" t="str">
        <f t="shared" si="0"/>
        <v>GGCC</v>
      </c>
      <c r="Q10" s="20" t="str">
        <f t="shared" si="0"/>
        <v>GATC</v>
      </c>
      <c r="R10" s="20" t="str">
        <f t="shared" si="0"/>
        <v>GGNNCC</v>
      </c>
      <c r="S10" s="20" t="str">
        <f t="shared" si="0"/>
        <v>CCACC</v>
      </c>
      <c r="T10" s="20" t="str">
        <f t="shared" si="0"/>
        <v>GCCGGC</v>
      </c>
      <c r="U10" s="20" t="str">
        <f t="shared" si="0"/>
        <v>RGCGCY</v>
      </c>
      <c r="V10" s="20" t="str">
        <f t="shared" si="0"/>
        <v>GACNNNNNTGA</v>
      </c>
      <c r="W10" s="20" t="str">
        <f t="shared" si="0"/>
        <v>CCGCGG</v>
      </c>
      <c r="X10" s="20" t="str">
        <f t="shared" si="0"/>
        <v>GAGNNNNNTAC</v>
      </c>
      <c r="Y10" s="20"/>
    </row>
    <row r="11" spans="1:25" x14ac:dyDescent="0.25">
      <c r="A11" s="2" t="s">
        <v>3</v>
      </c>
      <c r="B11" s="1" t="s">
        <v>4</v>
      </c>
      <c r="C11" s="1" t="s">
        <v>5</v>
      </c>
      <c r="D11" s="1"/>
      <c r="E11" s="1"/>
      <c r="F11" s="1"/>
      <c r="G11" s="1">
        <v>326</v>
      </c>
      <c r="M11" t="s">
        <v>192</v>
      </c>
      <c r="N11" s="20">
        <v>2</v>
      </c>
      <c r="O11" s="20">
        <v>4</v>
      </c>
      <c r="P11" s="20">
        <v>3</v>
      </c>
      <c r="Q11" s="20">
        <v>1</v>
      </c>
      <c r="R11" s="20">
        <v>0</v>
      </c>
      <c r="S11" s="20">
        <v>1</v>
      </c>
      <c r="T11" s="20">
        <v>1</v>
      </c>
      <c r="U11" s="20">
        <v>0</v>
      </c>
      <c r="V11" s="20">
        <v>0</v>
      </c>
      <c r="W11" s="20">
        <v>0</v>
      </c>
      <c r="X11" s="20">
        <v>0</v>
      </c>
    </row>
    <row r="12" spans="1:25" x14ac:dyDescent="0.25">
      <c r="A12" s="2" t="s">
        <v>6</v>
      </c>
      <c r="B12" s="1" t="s">
        <v>7</v>
      </c>
      <c r="C12" s="1">
        <v>124</v>
      </c>
      <c r="D12" s="1">
        <v>59</v>
      </c>
      <c r="E12" s="1">
        <v>39</v>
      </c>
      <c r="F12" s="1">
        <v>47</v>
      </c>
      <c r="G12" s="1">
        <v>395</v>
      </c>
      <c r="I12">
        <f>G12-E12</f>
        <v>356</v>
      </c>
      <c r="J12">
        <f>G12</f>
        <v>395</v>
      </c>
      <c r="K12">
        <f>J12+D12</f>
        <v>454</v>
      </c>
      <c r="L12">
        <f>G12+D12+F12</f>
        <v>501</v>
      </c>
      <c r="N12" s="21" t="str" cm="1">
        <f t="array" ref="N12">IF(OR(($N$2:$N$5&gt;=I12)*($N$2:$N$5&lt;=J12), ($N$2:$N$5&gt;=K12)*($N$2:$N$5&lt;=L12)), "yes", "no")</f>
        <v>yes</v>
      </c>
      <c r="O12" s="21" t="str" cm="1">
        <f t="array" ref="O12">IF(OR(($O$2:$O$9&gt;=I12)*($O$2:$O$9&lt;=J12), ($O$2:$O$9&gt;=K12)*($O$2:$O$9&lt;=L12)), "yes", "no")</f>
        <v>yes</v>
      </c>
      <c r="P12" s="21" t="str" cm="1">
        <f t="array" ref="P12">IF(OR(($P$2:$P$7&gt;=I12)*($P$2:$P$7&lt;=J12), ($P$2:$P$7&gt;=K12)*($P$2:$P$7&lt;=L12)), "yes", "no")</f>
        <v>no</v>
      </c>
      <c r="Q12" s="21" t="str" cm="1">
        <f t="array" ref="Q12">IF(OR(($Q$2:$Q$3&gt;=I12)*($Q$2:$Q$3&lt;=J12), ($Q$2:$Q$3&gt;=K12)*($Q$2:$Q$3&lt;=L12)), "yes", "no")</f>
        <v>no</v>
      </c>
      <c r="R12" s="21"/>
      <c r="S12" s="21" t="str" cm="1">
        <f t="array" ref="S12">IF(OR(($S$2:$S$3&gt;=I12)*($S$2:$S$3&lt;=J12), ($S$2:$S$3&gt;=K12)*($S$2:$S$3&lt;=L12)), "yes", "no")</f>
        <v>yes</v>
      </c>
      <c r="T12" s="21" t="str" cm="1">
        <f t="array" ref="T12">IF(OR(($T$2:$T$3&gt;=I12)*($T$2:$T$3&lt;=J12), ($T$2:$T$3&gt;=K12)*($T$2:$T$3&lt;=L12)), "yes", "no")</f>
        <v>no</v>
      </c>
      <c r="V12" s="22"/>
    </row>
    <row r="13" spans="1:25" x14ac:dyDescent="0.25">
      <c r="A13" s="2" t="s">
        <v>8</v>
      </c>
      <c r="B13" s="1" t="s">
        <v>9</v>
      </c>
      <c r="C13" s="1">
        <v>156</v>
      </c>
      <c r="D13" s="1">
        <v>138</v>
      </c>
      <c r="E13" s="1">
        <v>48</v>
      </c>
      <c r="F13" s="1">
        <v>36</v>
      </c>
      <c r="G13" s="1">
        <v>322</v>
      </c>
      <c r="I13">
        <f t="shared" ref="I13:I47" si="1">G13-E13</f>
        <v>274</v>
      </c>
      <c r="J13">
        <f t="shared" ref="J13:J47" si="2">G13</f>
        <v>322</v>
      </c>
      <c r="K13">
        <f t="shared" ref="K13:K47" si="3">J13+D13</f>
        <v>460</v>
      </c>
      <c r="L13">
        <f t="shared" ref="L13:L47" si="4">G13+D13+F13</f>
        <v>496</v>
      </c>
      <c r="N13" s="21" t="str" cm="1">
        <f t="array" ref="N13">IF(OR(($N$2:$N$5&gt;=I13)*($N$2:$N$5&lt;=J13), ($N$2:$N$5&gt;=K13)*($N$2:$N$5&lt;=L13)), "yes", "no")</f>
        <v>yes</v>
      </c>
      <c r="O13" s="21" t="str" cm="1">
        <f t="array" ref="O13">IF(OR(($O$2:$O$9&gt;=I13)*($O$2:$O$9&lt;=J13), ($O$2:$O$9&gt;=K13)*($O$2:$O$9&lt;=L13)), "yes", "no")</f>
        <v>yes</v>
      </c>
      <c r="P13" s="21" t="str" cm="1">
        <f t="array" ref="P13">IF(OR(($P$2:$P$7&gt;=I13)*($P$2:$P$7&lt;=J13), ($P$2:$P$7&gt;=K13)*($P$2:$P$7&lt;=L13)), "yes", "no")</f>
        <v>no</v>
      </c>
      <c r="Q13" s="21" t="str" cm="1">
        <f t="array" ref="Q13">IF(OR(($Q$2:$Q$3&gt;=I13)*($Q$2:$Q$3&lt;=J13), ($Q$2:$Q$3&gt;=K13)*($Q$2:$Q$3&lt;=L13)), "yes", "no")</f>
        <v>no</v>
      </c>
      <c r="R13" s="21"/>
      <c r="S13" s="21" t="str" cm="1">
        <f t="array" ref="S13">IF(OR(($S$2:$S$3&gt;=I13)*($S$2:$S$3&lt;=J13), ($S$2:$S$3&gt;=K13)*($S$2:$S$3&lt;=L13)), "yes", "no")</f>
        <v>yes</v>
      </c>
      <c r="T13" s="21" t="str" cm="1">
        <f t="array" ref="T13">IF(OR(($T$2:$T$3&gt;=I13)*($T$2:$T$3&lt;=J13), ($T$2:$T$3&gt;=K13)*($T$2:$T$3&lt;=L13)), "yes", "no")</f>
        <v>no</v>
      </c>
    </row>
    <row r="14" spans="1:25" x14ac:dyDescent="0.25">
      <c r="A14" s="2" t="s">
        <v>10</v>
      </c>
      <c r="B14" s="1" t="s">
        <v>11</v>
      </c>
      <c r="C14" s="1">
        <v>18</v>
      </c>
      <c r="D14" s="1">
        <v>15</v>
      </c>
      <c r="E14" s="1">
        <v>269</v>
      </c>
      <c r="F14" s="1">
        <v>3</v>
      </c>
      <c r="G14" s="1">
        <v>478</v>
      </c>
      <c r="I14">
        <f t="shared" si="1"/>
        <v>209</v>
      </c>
      <c r="J14">
        <f t="shared" si="2"/>
        <v>478</v>
      </c>
      <c r="K14">
        <f t="shared" si="3"/>
        <v>493</v>
      </c>
      <c r="L14">
        <f t="shared" si="4"/>
        <v>496</v>
      </c>
      <c r="N14" s="21" t="str" cm="1">
        <f t="array" ref="N14">IF(OR(($N$2:$N$5&gt;=I14)*($N$2:$N$5&lt;=J14), ($N$2:$N$5&gt;=K14)*($N$2:$N$5&lt;=L14)), "yes", "no")</f>
        <v>yes</v>
      </c>
      <c r="O14" s="21" t="str" cm="1">
        <f t="array" ref="O14">IF(OR(($O$2:$O$9&gt;=I14)*($O$2:$O$9&lt;=J14), ($O$2:$O$9&gt;=K14)*($O$2:$O$9&lt;=L14)), "yes", "no")</f>
        <v>yes</v>
      </c>
      <c r="P14" s="21" t="str" cm="1">
        <f t="array" ref="P14">IF(OR(($P$2:$P$7&gt;=I14)*($P$2:$P$7&lt;=J14), ($P$2:$P$7&gt;=K14)*($P$2:$P$7&lt;=L14)), "yes", "no")</f>
        <v>yes</v>
      </c>
      <c r="Q14" s="21" t="str" cm="1">
        <f t="array" ref="Q14">IF(OR(($Q$2:$Q$3&gt;=I14)*($Q$2:$Q$3&lt;=J14), ($Q$2:$Q$3&gt;=K14)*($Q$2:$Q$3&lt;=L14)), "yes", "no")</f>
        <v>no</v>
      </c>
      <c r="R14" s="21"/>
      <c r="S14" s="21" t="str" cm="1">
        <f t="array" ref="S14">IF(OR(($S$2:$S$3&gt;=I14)*($S$2:$S$3&lt;=J14), ($S$2:$S$3&gt;=K14)*($S$2:$S$3&lt;=L14)), "yes", "no")</f>
        <v>no</v>
      </c>
      <c r="T14" s="21" t="str" cm="1">
        <f t="array" ref="T14">IF(OR(($T$2:$T$3&gt;=I14)*($T$2:$T$3&lt;=J14), ($T$2:$T$3&gt;=K14)*($T$2:$T$3&lt;=L14)), "yes", "no")</f>
        <v>yes</v>
      </c>
      <c r="U14" s="21"/>
      <c r="V14" s="21"/>
      <c r="W14" s="21"/>
      <c r="X14" s="21"/>
    </row>
    <row r="15" spans="1:25" x14ac:dyDescent="0.25">
      <c r="A15" s="2" t="s">
        <v>12</v>
      </c>
      <c r="B15" s="1" t="s">
        <v>13</v>
      </c>
      <c r="C15" s="1">
        <v>213</v>
      </c>
      <c r="D15" s="1">
        <v>148</v>
      </c>
      <c r="E15" s="1">
        <v>55</v>
      </c>
      <c r="F15" s="1">
        <v>47</v>
      </c>
      <c r="G15" s="1">
        <v>289</v>
      </c>
      <c r="I15">
        <f t="shared" si="1"/>
        <v>234</v>
      </c>
      <c r="J15">
        <f t="shared" si="2"/>
        <v>289</v>
      </c>
      <c r="K15">
        <f t="shared" si="3"/>
        <v>437</v>
      </c>
      <c r="L15">
        <f t="shared" si="4"/>
        <v>484</v>
      </c>
      <c r="N15" s="21" t="str" cm="1">
        <f t="array" ref="N15">IF(OR(($N$2:$N$5&gt;=I15)*($N$2:$N$5&lt;=J15), ($N$2:$N$5&gt;=K15)*($N$2:$N$5&lt;=L15)), "yes", "no")</f>
        <v>yes</v>
      </c>
      <c r="O15" s="21" t="str" cm="1">
        <f t="array" ref="O15">IF(OR(($O$2:$O$9&gt;=I15)*($O$2:$O$9&lt;=J15), ($O$2:$O$9&gt;=K15)*($O$2:$O$9&lt;=L15)), "yes", "no")</f>
        <v>no</v>
      </c>
      <c r="P15" s="21" t="str" cm="1">
        <f t="array" ref="P15">IF(OR(($P$2:$P$7&gt;=I15)*($P$2:$P$7&lt;=J15), ($P$2:$P$7&gt;=K15)*($P$2:$P$7&lt;=L15)), "yes", "no")</f>
        <v>no</v>
      </c>
      <c r="Q15" s="21" t="str" cm="1">
        <f t="array" ref="Q15">IF(OR(($Q$2:$Q$3&gt;=I15)*($Q$2:$Q$3&lt;=J15), ($Q$2:$Q$3&gt;=K15)*($Q$2:$Q$3&lt;=L15)), "yes", "no")</f>
        <v>no</v>
      </c>
      <c r="R15" s="21"/>
      <c r="S15" s="21" t="str" cm="1">
        <f t="array" ref="S15">IF(OR(($S$2:$S$3&gt;=I15)*($S$2:$S$3&lt;=J15), ($S$2:$S$3&gt;=K15)*($S$2:$S$3&lt;=L15)), "yes", "no")</f>
        <v>no</v>
      </c>
      <c r="T15" s="21" t="str" cm="1">
        <f t="array" ref="T15">IF(OR(($T$2:$T$3&gt;=I15)*($T$2:$T$3&lt;=J15), ($T$2:$T$3&gt;=K15)*($T$2:$T$3&lt;=L15)), "yes", "no")</f>
        <v>no</v>
      </c>
    </row>
    <row r="16" spans="1:25" x14ac:dyDescent="0.25">
      <c r="A16" s="2" t="s">
        <v>14</v>
      </c>
      <c r="B16" s="1" t="s">
        <v>15</v>
      </c>
      <c r="C16" s="1">
        <v>80</v>
      </c>
      <c r="D16" s="1"/>
      <c r="E16" s="1" t="s">
        <v>16</v>
      </c>
      <c r="F16" s="1"/>
      <c r="G16" s="1">
        <v>315</v>
      </c>
    </row>
    <row r="17" spans="1:20" x14ac:dyDescent="0.25">
      <c r="A17" s="2" t="s">
        <v>17</v>
      </c>
      <c r="B17" s="1" t="s">
        <v>11</v>
      </c>
      <c r="C17" s="1">
        <v>18</v>
      </c>
      <c r="D17" s="1">
        <v>15</v>
      </c>
      <c r="E17" s="1">
        <v>269</v>
      </c>
      <c r="F17" s="1">
        <v>3</v>
      </c>
      <c r="G17" s="1">
        <v>478</v>
      </c>
      <c r="I17">
        <f t="shared" si="1"/>
        <v>209</v>
      </c>
      <c r="J17">
        <f t="shared" si="2"/>
        <v>478</v>
      </c>
      <c r="K17">
        <f t="shared" si="3"/>
        <v>493</v>
      </c>
      <c r="L17">
        <f t="shared" si="4"/>
        <v>496</v>
      </c>
      <c r="N17" s="21" t="str" cm="1">
        <f t="array" ref="N17">IF(OR(($N$2:$N$5&gt;=I17)*($N$2:$N$5&lt;=J17), ($N$2:$N$5&gt;=K17)*($N$2:$N$5&lt;=L17)), "yes", "no")</f>
        <v>yes</v>
      </c>
      <c r="O17" s="21" t="str" cm="1">
        <f t="array" ref="O17">IF(OR(($O$2:$O$9&gt;=I17)*($O$2:$O$9&lt;=J17), ($O$2:$O$9&gt;=K17)*($O$2:$O$9&lt;=L17)), "yes", "no")</f>
        <v>yes</v>
      </c>
      <c r="P17" s="21" t="str" cm="1">
        <f t="array" ref="P17">IF(OR(($P$2:$P$7&gt;=I17)*($P$2:$P$7&lt;=J17), ($P$2:$P$7&gt;=K17)*($P$2:$P$7&lt;=L17)), "yes", "no")</f>
        <v>yes</v>
      </c>
      <c r="Q17" s="21" t="str" cm="1">
        <f t="array" ref="Q17">IF(OR(($Q$2:$Q$3&gt;=I17)*($Q$2:$Q$3&lt;=J17), ($Q$2:$Q$3&gt;=K17)*($Q$2:$Q$3&lt;=L17)), "yes", "no")</f>
        <v>no</v>
      </c>
      <c r="R17" s="21"/>
      <c r="S17" s="21" t="str" cm="1">
        <f t="array" ref="S17">IF(OR(($S$2:$S$3&gt;=I17)*($S$2:$S$3&lt;=J17), ($S$2:$S$3&gt;=K17)*($S$2:$S$3&lt;=L17)), "yes", "no")</f>
        <v>no</v>
      </c>
      <c r="T17" s="21" t="str" cm="1">
        <f t="array" ref="T17">IF(OR(($T$2:$T$3&gt;=I17)*($T$2:$T$3&lt;=J17), ($T$2:$T$3&gt;=K17)*($T$2:$T$3&lt;=L17)), "yes", "no")</f>
        <v>yes</v>
      </c>
    </row>
    <row r="18" spans="1:20" x14ac:dyDescent="0.25">
      <c r="A18" s="2" t="s">
        <v>18</v>
      </c>
      <c r="B18" s="1" t="s">
        <v>19</v>
      </c>
      <c r="C18" s="1">
        <v>170</v>
      </c>
      <c r="D18" s="1">
        <v>122</v>
      </c>
      <c r="E18" s="1">
        <v>95</v>
      </c>
      <c r="F18" s="1">
        <v>48</v>
      </c>
      <c r="G18" s="1">
        <v>326</v>
      </c>
      <c r="I18">
        <f t="shared" si="1"/>
        <v>231</v>
      </c>
      <c r="J18">
        <f t="shared" si="2"/>
        <v>326</v>
      </c>
      <c r="K18">
        <f t="shared" si="3"/>
        <v>448</v>
      </c>
      <c r="L18">
        <f t="shared" si="4"/>
        <v>496</v>
      </c>
      <c r="N18" s="21" t="str" cm="1">
        <f t="array" ref="N18">IF(OR(($N$2:$N$5&gt;=I18)*($N$2:$N$5&lt;=J18), ($N$2:$N$5&gt;=K18)*($N$2:$N$5&lt;=L18)), "yes", "no")</f>
        <v>yes</v>
      </c>
      <c r="O18" s="21" t="str" cm="1">
        <f t="array" ref="O18">IF(OR(($O$2:$O$9&gt;=I18)*($O$2:$O$9&lt;=J18), ($O$2:$O$9&gt;=K18)*($O$2:$O$9&lt;=L18)), "yes", "no")</f>
        <v>yes</v>
      </c>
      <c r="P18" s="21" t="str" cm="1">
        <f t="array" ref="P18">IF(OR(($P$2:$P$7&gt;=I18)*($P$2:$P$7&lt;=J18), ($P$2:$P$7&gt;=K18)*($P$2:$P$7&lt;=L18)), "yes", "no")</f>
        <v>no</v>
      </c>
      <c r="Q18" s="21" t="str" cm="1">
        <f t="array" ref="Q18">IF(OR(($Q$2:$Q$3&gt;=I18)*($Q$2:$Q$3&lt;=J18), ($Q$2:$Q$3&gt;=K18)*($Q$2:$Q$3&lt;=L18)), "yes", "no")</f>
        <v>no</v>
      </c>
      <c r="R18" s="21"/>
      <c r="S18" s="21" t="str" cm="1">
        <f t="array" ref="S18">IF(OR(($S$2:$S$3&gt;=I18)*($S$2:$S$3&lt;=J18), ($S$2:$S$3&gt;=K18)*($S$2:$S$3&lt;=L18)), "yes", "no")</f>
        <v>yes</v>
      </c>
      <c r="T18" s="21" t="str" cm="1">
        <f t="array" ref="T18">IF(OR(($T$2:$T$3&gt;=I18)*($T$2:$T$3&lt;=J18), ($T$2:$T$3&gt;=K18)*($T$2:$T$3&lt;=L18)), "yes", "no")</f>
        <v>no</v>
      </c>
    </row>
    <row r="19" spans="1:20" x14ac:dyDescent="0.25">
      <c r="A19" s="2" t="s">
        <v>20</v>
      </c>
      <c r="B19" s="3" t="s">
        <v>21</v>
      </c>
      <c r="C19" s="1">
        <v>88</v>
      </c>
      <c r="D19" s="1">
        <f>268-180</f>
        <v>88</v>
      </c>
      <c r="E19" s="1">
        <v>10</v>
      </c>
      <c r="F19" s="1"/>
      <c r="G19" s="1">
        <v>180</v>
      </c>
      <c r="I19">
        <f t="shared" si="1"/>
        <v>170</v>
      </c>
      <c r="J19">
        <f t="shared" si="2"/>
        <v>180</v>
      </c>
      <c r="N19" s="21"/>
      <c r="O19" s="21"/>
      <c r="P19" s="21"/>
      <c r="Q19" s="21"/>
      <c r="R19" s="21"/>
      <c r="S19" s="21"/>
      <c r="T19" s="21"/>
    </row>
    <row r="20" spans="1:20" x14ac:dyDescent="0.25">
      <c r="A20" s="2"/>
      <c r="B20" s="1"/>
      <c r="C20" s="1">
        <v>170</v>
      </c>
      <c r="D20" s="1"/>
      <c r="E20" s="1">
        <v>170</v>
      </c>
      <c r="F20" s="1"/>
      <c r="G20" s="1"/>
      <c r="N20" s="21"/>
      <c r="O20" s="21"/>
      <c r="P20" s="21"/>
      <c r="Q20" s="21"/>
      <c r="R20" s="21"/>
      <c r="S20" s="21"/>
      <c r="T20" s="21"/>
    </row>
    <row r="21" spans="1:20" x14ac:dyDescent="0.25">
      <c r="A21" s="2" t="s">
        <v>22</v>
      </c>
      <c r="B21" s="1" t="s">
        <v>23</v>
      </c>
      <c r="C21" s="1">
        <v>83</v>
      </c>
      <c r="D21" s="1">
        <v>51</v>
      </c>
      <c r="E21" s="1">
        <v>30</v>
      </c>
      <c r="F21" s="1">
        <v>32</v>
      </c>
      <c r="G21" s="1">
        <v>395</v>
      </c>
      <c r="I21">
        <f t="shared" si="1"/>
        <v>365</v>
      </c>
      <c r="J21">
        <f t="shared" si="2"/>
        <v>395</v>
      </c>
      <c r="K21">
        <f t="shared" si="3"/>
        <v>446</v>
      </c>
      <c r="L21">
        <f t="shared" si="4"/>
        <v>478</v>
      </c>
      <c r="N21" s="21" t="str" cm="1">
        <f t="array" ref="N21">IF(OR(($N$2:$N$5&gt;=I21)*($N$2:$N$5&lt;=J21), ($N$2:$N$5&gt;=K21)*($N$2:$N$5&lt;=L21)), "yes", "no")</f>
        <v>yes</v>
      </c>
      <c r="O21" s="21" t="str" cm="1">
        <f t="array" ref="O21">IF(OR(($O$2:$O$9&gt;=I21)*($O$2:$O$9&lt;=J21), ($O$2:$O$9&gt;=K21)*($O$2:$O$9&lt;=L21)), "yes", "no")</f>
        <v>yes</v>
      </c>
      <c r="P21" s="21" t="str" cm="1">
        <f t="array" ref="P21">IF(OR(($P$2:$P$7&gt;=I21)*($P$2:$P$7&lt;=J21), ($P$2:$P$7&gt;=K21)*($P$2:$P$7&lt;=L21)), "yes", "no")</f>
        <v>no</v>
      </c>
      <c r="Q21" s="21" t="str" cm="1">
        <f t="array" ref="Q21">IF(OR(($Q$2:$Q$3&gt;=I21)*($Q$2:$Q$3&lt;=J21), ($Q$2:$Q$3&gt;=K21)*($Q$2:$Q$3&lt;=L21)), "yes", "no")</f>
        <v>no</v>
      </c>
      <c r="R21" s="21"/>
      <c r="S21" s="21" t="str" cm="1">
        <f t="array" ref="S21">IF(OR(($S$2:$S$3&gt;=I21)*($S$2:$S$3&lt;=J21), ($S$2:$S$3&gt;=K21)*($S$2:$S$3&lt;=L21)), "yes", "no")</f>
        <v>no</v>
      </c>
      <c r="T21" s="21" t="str" cm="1">
        <f t="array" ref="T21">IF(OR(($T$2:$T$3&gt;=I21)*($T$2:$T$3&lt;=J21), ($T$2:$T$3&gt;=K21)*($T$2:$T$3&lt;=L21)), "yes", "no")</f>
        <v>no</v>
      </c>
    </row>
    <row r="22" spans="1:20" x14ac:dyDescent="0.25">
      <c r="A22" s="2" t="s">
        <v>24</v>
      </c>
      <c r="B22" s="1" t="s">
        <v>4</v>
      </c>
      <c r="C22" s="1"/>
      <c r="D22" s="1"/>
      <c r="E22" s="1"/>
      <c r="F22" s="1"/>
      <c r="G22" s="1">
        <v>326</v>
      </c>
      <c r="I22">
        <f t="shared" si="1"/>
        <v>326</v>
      </c>
      <c r="J22">
        <f t="shared" si="2"/>
        <v>326</v>
      </c>
      <c r="K22">
        <f t="shared" si="3"/>
        <v>326</v>
      </c>
      <c r="L22">
        <f t="shared" si="4"/>
        <v>326</v>
      </c>
      <c r="N22" s="21" t="str" cm="1">
        <f t="array" ref="N22">IF(OR(($N$2:$N$5&gt;=I22)*($N$2:$N$5&lt;=J22), ($N$2:$N$5&gt;=K22)*($N$2:$N$5&lt;=L22)), "yes", "no")</f>
        <v>no</v>
      </c>
      <c r="O22" s="21" t="str" cm="1">
        <f t="array" ref="O22">IF(OR(($O$2:$O$9&gt;=I22)*($O$2:$O$9&lt;=J22), ($O$2:$O$9&gt;=K22)*($O$2:$O$9&lt;=L22)), "yes", "no")</f>
        <v>no</v>
      </c>
      <c r="P22" s="21" t="str" cm="1">
        <f t="array" ref="P22">IF(OR(($P$2:$P$7&gt;=I22)*($P$2:$P$7&lt;=J22), ($P$2:$P$7&gt;=K22)*($P$2:$P$7&lt;=L22)), "yes", "no")</f>
        <v>no</v>
      </c>
      <c r="Q22" s="21" t="str" cm="1">
        <f t="array" ref="Q22">IF(OR(($Q$2:$Q$3&gt;=I22)*($Q$2:$Q$3&lt;=J22), ($Q$2:$Q$3&gt;=K22)*($Q$2:$Q$3&lt;=L22)), "yes", "no")</f>
        <v>no</v>
      </c>
      <c r="R22" s="21"/>
      <c r="S22" s="21" t="str" cm="1">
        <f t="array" ref="S22">IF(OR(($S$2:$S$3&gt;=I22)*($S$2:$S$3&lt;=J22), ($S$2:$S$3&gt;=K22)*($S$2:$S$3&lt;=L22)), "yes", "no")</f>
        <v>no</v>
      </c>
      <c r="T22" s="21" t="str" cm="1">
        <f t="array" ref="T22">IF(OR(($T$2:$T$3&gt;=I22)*($T$2:$T$3&lt;=J22), ($T$2:$T$3&gt;=K22)*($T$2:$T$3&lt;=L22)), "yes", "no")</f>
        <v>no</v>
      </c>
    </row>
    <row r="23" spans="1:20" x14ac:dyDescent="0.25">
      <c r="A23" s="2" t="s">
        <v>25</v>
      </c>
      <c r="B23" s="1" t="s">
        <v>19</v>
      </c>
      <c r="C23" s="1">
        <v>170</v>
      </c>
      <c r="D23" s="1">
        <v>122</v>
      </c>
      <c r="E23" s="1">
        <v>95</v>
      </c>
      <c r="F23" s="1">
        <v>48</v>
      </c>
      <c r="G23" s="1">
        <v>326</v>
      </c>
      <c r="I23">
        <f t="shared" si="1"/>
        <v>231</v>
      </c>
      <c r="J23">
        <f t="shared" si="2"/>
        <v>326</v>
      </c>
      <c r="K23">
        <f t="shared" si="3"/>
        <v>448</v>
      </c>
      <c r="L23">
        <f t="shared" si="4"/>
        <v>496</v>
      </c>
      <c r="N23" s="21" t="str" cm="1">
        <f t="array" ref="N23">IF(OR(($N$2:$N$5&gt;=I23)*($N$2:$N$5&lt;=J23), ($N$2:$N$5&gt;=K23)*($N$2:$N$5&lt;=L23)), "yes", "no")</f>
        <v>yes</v>
      </c>
      <c r="O23" s="21" t="str" cm="1">
        <f t="array" ref="O23">IF(OR(($O$2:$O$9&gt;=I23)*($O$2:$O$9&lt;=J23), ($O$2:$O$9&gt;=K23)*($O$2:$O$9&lt;=L23)), "yes", "no")</f>
        <v>yes</v>
      </c>
      <c r="P23" s="21" t="str" cm="1">
        <f t="array" ref="P23">IF(OR(($P$2:$P$7&gt;=I23)*($P$2:$P$7&lt;=J23), ($P$2:$P$7&gt;=K23)*($P$2:$P$7&lt;=L23)), "yes", "no")</f>
        <v>no</v>
      </c>
      <c r="Q23" s="21" t="str" cm="1">
        <f t="array" ref="Q23">IF(OR(($Q$2:$Q$3&gt;=I23)*($Q$2:$Q$3&lt;=J23), ($Q$2:$Q$3&gt;=K23)*($Q$2:$Q$3&lt;=L23)), "yes", "no")</f>
        <v>no</v>
      </c>
      <c r="R23" s="21"/>
      <c r="S23" s="21" t="str" cm="1">
        <f t="array" ref="S23">IF(OR(($S$2:$S$3&gt;=I23)*($S$2:$S$3&lt;=J23), ($S$2:$S$3&gt;=K23)*($S$2:$S$3&lt;=L23)), "yes", "no")</f>
        <v>yes</v>
      </c>
      <c r="T23" s="21" t="str" cm="1">
        <f t="array" ref="T23">IF(OR(($T$2:$T$3&gt;=I23)*($T$2:$T$3&lt;=J23), ($T$2:$T$3&gt;=K23)*($T$2:$T$3&lt;=L23)), "yes", "no")</f>
        <v>no</v>
      </c>
    </row>
    <row r="24" spans="1:20" x14ac:dyDescent="0.25">
      <c r="A24" s="2" t="s">
        <v>26</v>
      </c>
      <c r="B24" s="1" t="s">
        <v>27</v>
      </c>
      <c r="C24" s="1">
        <v>95</v>
      </c>
      <c r="D24" s="1">
        <v>47</v>
      </c>
      <c r="E24" s="1">
        <v>44</v>
      </c>
      <c r="F24" s="1">
        <v>48</v>
      </c>
      <c r="G24" s="1">
        <v>401</v>
      </c>
      <c r="I24">
        <f t="shared" si="1"/>
        <v>357</v>
      </c>
      <c r="J24">
        <f t="shared" si="2"/>
        <v>401</v>
      </c>
      <c r="K24">
        <f t="shared" si="3"/>
        <v>448</v>
      </c>
      <c r="L24">
        <f t="shared" si="4"/>
        <v>496</v>
      </c>
      <c r="N24" s="21" t="str" cm="1">
        <f t="array" ref="N24">IF(OR(($N$2:$N$5&gt;=I24)*($N$2:$N$5&lt;=J24), ($N$2:$N$5&gt;=K24)*($N$2:$N$5&lt;=L24)), "yes", "no")</f>
        <v>yes</v>
      </c>
      <c r="O24" s="21" t="str" cm="1">
        <f t="array" ref="O24">IF(OR(($O$2:$O$9&gt;=I24)*($O$2:$O$9&lt;=J24), ($O$2:$O$9&gt;=K24)*($O$2:$O$9&lt;=L24)), "yes", "no")</f>
        <v>yes</v>
      </c>
      <c r="P24" s="21" t="str" cm="1">
        <f t="array" ref="P24">IF(OR(($P$2:$P$7&gt;=I24)*($P$2:$P$7&lt;=J24), ($P$2:$P$7&gt;=K24)*($P$2:$P$7&lt;=L24)), "yes", "no")</f>
        <v>no</v>
      </c>
      <c r="Q24" s="21" t="str" cm="1">
        <f t="array" ref="Q24">IF(OR(($Q$2:$Q$3&gt;=I24)*($Q$2:$Q$3&lt;=J24), ($Q$2:$Q$3&gt;=K24)*($Q$2:$Q$3&lt;=L24)), "yes", "no")</f>
        <v>no</v>
      </c>
      <c r="R24" s="21"/>
      <c r="S24" s="21" t="str" cm="1">
        <f t="array" ref="S24">IF(OR(($S$2:$S$3&gt;=I24)*($S$2:$S$3&lt;=J24), ($S$2:$S$3&gt;=K24)*($S$2:$S$3&lt;=L24)), "yes", "no")</f>
        <v>yes</v>
      </c>
      <c r="T24" s="21" t="str" cm="1">
        <f t="array" ref="T24">IF(OR(($T$2:$T$3&gt;=I24)*($T$2:$T$3&lt;=J24), ($T$2:$T$3&gt;=K24)*($T$2:$T$3&lt;=L24)), "yes", "no")</f>
        <v>no</v>
      </c>
    </row>
    <row r="25" spans="1:20" x14ac:dyDescent="0.25">
      <c r="A25" s="2" t="s">
        <v>28</v>
      </c>
      <c r="B25" s="1" t="s">
        <v>4</v>
      </c>
      <c r="C25" s="1"/>
      <c r="D25" s="1"/>
      <c r="E25" s="1"/>
      <c r="F25" s="1"/>
      <c r="G25" s="1">
        <v>326</v>
      </c>
      <c r="I25">
        <f t="shared" si="1"/>
        <v>326</v>
      </c>
      <c r="J25">
        <f t="shared" si="2"/>
        <v>326</v>
      </c>
      <c r="K25">
        <f t="shared" si="3"/>
        <v>326</v>
      </c>
      <c r="L25">
        <f t="shared" si="4"/>
        <v>326</v>
      </c>
      <c r="N25" s="21" t="str" cm="1">
        <f t="array" ref="N25">IF(OR(($N$2:$N$5&gt;=I25)*($N$2:$N$5&lt;=J25), ($N$2:$N$5&gt;=K25)*($N$2:$N$5&lt;=L25)), "yes", "no")</f>
        <v>no</v>
      </c>
      <c r="O25" s="21" t="str" cm="1">
        <f t="array" ref="O25">IF(OR(($O$2:$O$9&gt;=I25)*($O$2:$O$9&lt;=J25), ($O$2:$O$9&gt;=K25)*($O$2:$O$9&lt;=L25)), "yes", "no")</f>
        <v>no</v>
      </c>
      <c r="P25" s="21" t="str" cm="1">
        <f t="array" ref="P25">IF(OR(($P$2:$P$7&gt;=I25)*($P$2:$P$7&lt;=J25), ($P$2:$P$7&gt;=K25)*($P$2:$P$7&lt;=L25)), "yes", "no")</f>
        <v>no</v>
      </c>
      <c r="Q25" s="21" t="str" cm="1">
        <f t="array" ref="Q25">IF(OR(($Q$2:$Q$3&gt;=I25)*($Q$2:$Q$3&lt;=J25), ($Q$2:$Q$3&gt;=K25)*($Q$2:$Q$3&lt;=L25)), "yes", "no")</f>
        <v>no</v>
      </c>
      <c r="R25" s="21"/>
      <c r="S25" s="21" t="str" cm="1">
        <f t="array" ref="S25">IF(OR(($S$2:$S$3&gt;=I25)*($S$2:$S$3&lt;=J25), ($S$2:$S$3&gt;=K25)*($S$2:$S$3&lt;=L25)), "yes", "no")</f>
        <v>no</v>
      </c>
      <c r="T25" s="21" t="str" cm="1">
        <f t="array" ref="T25">IF(OR(($T$2:$T$3&gt;=I25)*($T$2:$T$3&lt;=J25), ($T$2:$T$3&gt;=K25)*($T$2:$T$3&lt;=L25)), "yes", "no")</f>
        <v>no</v>
      </c>
    </row>
    <row r="26" spans="1:20" x14ac:dyDescent="0.25">
      <c r="A26" s="2" t="s">
        <v>29</v>
      </c>
      <c r="B26" s="1" t="s">
        <v>27</v>
      </c>
      <c r="C26" s="1">
        <v>95</v>
      </c>
      <c r="D26" s="1">
        <v>47</v>
      </c>
      <c r="E26" s="1">
        <v>44</v>
      </c>
      <c r="F26" s="1">
        <v>48</v>
      </c>
      <c r="G26" s="1">
        <v>401</v>
      </c>
      <c r="I26">
        <f t="shared" si="1"/>
        <v>357</v>
      </c>
      <c r="J26">
        <f t="shared" si="2"/>
        <v>401</v>
      </c>
      <c r="K26">
        <f t="shared" si="3"/>
        <v>448</v>
      </c>
      <c r="L26">
        <f t="shared" si="4"/>
        <v>496</v>
      </c>
      <c r="N26" s="21" t="str" cm="1">
        <f t="array" ref="N26">IF(OR(($N$2:$N$5&gt;=I26)*($N$2:$N$5&lt;=J26), ($N$2:$N$5&gt;=K26)*($N$2:$N$5&lt;=L26)), "yes", "no")</f>
        <v>yes</v>
      </c>
      <c r="O26" s="21" t="str" cm="1">
        <f t="array" ref="O26">IF(OR(($O$2:$O$9&gt;=I26)*($O$2:$O$9&lt;=J26), ($O$2:$O$9&gt;=K26)*($O$2:$O$9&lt;=L26)), "yes", "no")</f>
        <v>yes</v>
      </c>
      <c r="P26" s="21" t="str" cm="1">
        <f t="array" ref="P26">IF(OR(($P$2:$P$7&gt;=I26)*($P$2:$P$7&lt;=J26), ($P$2:$P$7&gt;=K26)*($P$2:$P$7&lt;=L26)), "yes", "no")</f>
        <v>no</v>
      </c>
      <c r="Q26" s="21" t="str" cm="1">
        <f t="array" ref="Q26">IF(OR(($Q$2:$Q$3&gt;=I26)*($Q$2:$Q$3&lt;=J26), ($Q$2:$Q$3&gt;=K26)*($Q$2:$Q$3&lt;=L26)), "yes", "no")</f>
        <v>no</v>
      </c>
      <c r="R26" s="21"/>
      <c r="S26" s="21" t="str" cm="1">
        <f t="array" ref="S26">IF(OR(($S$2:$S$3&gt;=I26)*($S$2:$S$3&lt;=J26), ($S$2:$S$3&gt;=K26)*($S$2:$S$3&lt;=L26)), "yes", "no")</f>
        <v>yes</v>
      </c>
      <c r="T26" s="21" t="str" cm="1">
        <f t="array" ref="T26">IF(OR(($T$2:$T$3&gt;=I26)*($T$2:$T$3&lt;=J26), ($T$2:$T$3&gt;=K26)*($T$2:$T$3&lt;=L26)), "yes", "no")</f>
        <v>no</v>
      </c>
    </row>
    <row r="27" spans="1:20" x14ac:dyDescent="0.25">
      <c r="A27" s="2" t="s">
        <v>30</v>
      </c>
      <c r="B27" s="1" t="s">
        <v>27</v>
      </c>
      <c r="C27" s="1">
        <v>95</v>
      </c>
      <c r="D27" s="1">
        <v>47</v>
      </c>
      <c r="E27" s="1">
        <v>44</v>
      </c>
      <c r="F27" s="1">
        <v>48</v>
      </c>
      <c r="G27" s="1">
        <v>401</v>
      </c>
      <c r="I27">
        <f t="shared" si="1"/>
        <v>357</v>
      </c>
      <c r="J27">
        <f t="shared" si="2"/>
        <v>401</v>
      </c>
      <c r="K27">
        <f t="shared" si="3"/>
        <v>448</v>
      </c>
      <c r="L27">
        <f t="shared" si="4"/>
        <v>496</v>
      </c>
      <c r="N27" s="21" t="str" cm="1">
        <f t="array" ref="N27">IF(OR(($N$2:$N$5&gt;=I27)*($N$2:$N$5&lt;=J27), ($N$2:$N$5&gt;=K27)*($N$2:$N$5&lt;=L27)), "yes", "no")</f>
        <v>yes</v>
      </c>
      <c r="O27" s="21" t="str" cm="1">
        <f t="array" ref="O27">IF(OR(($O$2:$O$9&gt;=I27)*($O$2:$O$9&lt;=J27), ($O$2:$O$9&gt;=K27)*($O$2:$O$9&lt;=L27)), "yes", "no")</f>
        <v>yes</v>
      </c>
      <c r="P27" s="21" t="str" cm="1">
        <f t="array" ref="P27">IF(OR(($P$2:$P$7&gt;=I27)*($P$2:$P$7&lt;=J27), ($P$2:$P$7&gt;=K27)*($P$2:$P$7&lt;=L27)), "yes", "no")</f>
        <v>no</v>
      </c>
      <c r="Q27" s="21" t="str" cm="1">
        <f t="array" ref="Q27">IF(OR(($Q$2:$Q$3&gt;=I27)*($Q$2:$Q$3&lt;=J27), ($Q$2:$Q$3&gt;=K27)*($Q$2:$Q$3&lt;=L27)), "yes", "no")</f>
        <v>no</v>
      </c>
      <c r="R27" s="21"/>
      <c r="S27" s="21" t="str" cm="1">
        <f t="array" ref="S27">IF(OR(($S$2:$S$3&gt;=I27)*($S$2:$S$3&lt;=J27), ($S$2:$S$3&gt;=K27)*($S$2:$S$3&lt;=L27)), "yes", "no")</f>
        <v>yes</v>
      </c>
      <c r="T27" s="21" t="str" cm="1">
        <f t="array" ref="T27">IF(OR(($T$2:$T$3&gt;=I27)*($T$2:$T$3&lt;=J27), ($T$2:$T$3&gt;=K27)*($T$2:$T$3&lt;=L27)), "yes", "no")</f>
        <v>no</v>
      </c>
    </row>
    <row r="28" spans="1:20" x14ac:dyDescent="0.25">
      <c r="A28" s="2" t="s">
        <v>31</v>
      </c>
      <c r="B28" s="1" t="s">
        <v>32</v>
      </c>
      <c r="C28" s="1">
        <v>171</v>
      </c>
      <c r="D28" s="1"/>
      <c r="E28" s="1">
        <v>29</v>
      </c>
      <c r="F28" s="1"/>
      <c r="G28" s="1">
        <v>226</v>
      </c>
      <c r="I28">
        <f t="shared" si="1"/>
        <v>197</v>
      </c>
      <c r="J28">
        <f t="shared" si="2"/>
        <v>226</v>
      </c>
      <c r="K28">
        <f t="shared" si="3"/>
        <v>226</v>
      </c>
      <c r="L28">
        <f t="shared" si="4"/>
        <v>226</v>
      </c>
      <c r="N28" s="21" t="str" cm="1">
        <f t="array" ref="N28">IF(OR(($N$2:$N$5&gt;=I28)*($N$2:$N$5&lt;=J28), ($N$2:$N$5&gt;=K28)*($N$2:$N$5&lt;=L28)), "yes", "no")</f>
        <v>no</v>
      </c>
      <c r="O28" s="21" t="str" cm="1">
        <f t="array" ref="O28">IF(OR(($O$2:$O$9&gt;=I28)*($O$2:$O$9&lt;=J28), ($O$2:$O$9&gt;=K28)*($O$2:$O$9&lt;=L28)), "yes", "no")</f>
        <v>yes</v>
      </c>
      <c r="P28" s="21" t="str" cm="1">
        <f t="array" ref="P28">IF(OR(($P$2:$P$7&gt;=I28)*($P$2:$P$7&lt;=J28), ($P$2:$P$7&gt;=K28)*($P$2:$P$7&lt;=L28)), "yes", "no")</f>
        <v>no</v>
      </c>
      <c r="Q28" s="21" t="str" cm="1">
        <f t="array" ref="Q28">IF(OR(($Q$2:$Q$3&gt;=I28)*($Q$2:$Q$3&lt;=J28), ($Q$2:$Q$3&gt;=K28)*($Q$2:$Q$3&lt;=L28)), "yes", "no")</f>
        <v>no</v>
      </c>
      <c r="R28" s="21"/>
      <c r="S28" s="21" t="str" cm="1">
        <f t="array" ref="S28">IF(OR(($S$2:$S$3&gt;=I28)*($S$2:$S$3&lt;=J28), ($S$2:$S$3&gt;=K28)*($S$2:$S$3&lt;=L28)), "yes", "no")</f>
        <v>no</v>
      </c>
      <c r="T28" s="21" t="str" cm="1">
        <f t="array" ref="T28">IF(OR(($T$2:$T$3&gt;=I28)*($T$2:$T$3&lt;=J28), ($T$2:$T$3&gt;=K28)*($T$2:$T$3&lt;=L28)), "yes", "no")</f>
        <v>yes</v>
      </c>
    </row>
    <row r="29" spans="1:20" x14ac:dyDescent="0.25">
      <c r="A29" s="2" t="s">
        <v>33</v>
      </c>
      <c r="B29" s="1" t="s">
        <v>19</v>
      </c>
      <c r="C29" s="1">
        <v>170</v>
      </c>
      <c r="D29" s="1">
        <v>122</v>
      </c>
      <c r="E29" s="1">
        <v>95</v>
      </c>
      <c r="F29" s="1">
        <v>48</v>
      </c>
      <c r="G29" s="1">
        <v>326</v>
      </c>
      <c r="I29">
        <f t="shared" si="1"/>
        <v>231</v>
      </c>
      <c r="J29">
        <f t="shared" si="2"/>
        <v>326</v>
      </c>
      <c r="K29">
        <f t="shared" si="3"/>
        <v>448</v>
      </c>
      <c r="L29">
        <f t="shared" si="4"/>
        <v>496</v>
      </c>
      <c r="N29" s="21" t="str" cm="1">
        <f t="array" ref="N29">IF(OR(($N$2:$N$5&gt;=I29)*($N$2:$N$5&lt;=J29), ($N$2:$N$5&gt;=K29)*($N$2:$N$5&lt;=L29)), "yes", "no")</f>
        <v>yes</v>
      </c>
      <c r="O29" s="21" t="str" cm="1">
        <f t="array" ref="O29">IF(OR(($O$2:$O$9&gt;=I29)*($O$2:$O$9&lt;=J29), ($O$2:$O$9&gt;=K29)*($O$2:$O$9&lt;=L29)), "yes", "no")</f>
        <v>yes</v>
      </c>
      <c r="P29" s="21" t="str" cm="1">
        <f t="array" ref="P29">IF(OR(($P$2:$P$7&gt;=I29)*($P$2:$P$7&lt;=J29), ($P$2:$P$7&gt;=K29)*($P$2:$P$7&lt;=L29)), "yes", "no")</f>
        <v>no</v>
      </c>
      <c r="Q29" s="21" t="str" cm="1">
        <f t="array" ref="Q29">IF(OR(($Q$2:$Q$3&gt;=I29)*($Q$2:$Q$3&lt;=J29), ($Q$2:$Q$3&gt;=K29)*($Q$2:$Q$3&lt;=L29)), "yes", "no")</f>
        <v>no</v>
      </c>
      <c r="R29" s="21"/>
      <c r="S29" s="21" t="str" cm="1">
        <f t="array" ref="S29">IF(OR(($S$2:$S$3&gt;=I29)*($S$2:$S$3&lt;=J29), ($S$2:$S$3&gt;=K29)*($S$2:$S$3&lt;=L29)), "yes", "no")</f>
        <v>yes</v>
      </c>
      <c r="T29" s="21" t="str" cm="1">
        <f t="array" ref="T29">IF(OR(($T$2:$T$3&gt;=I29)*($T$2:$T$3&lt;=J29), ($T$2:$T$3&gt;=K29)*($T$2:$T$3&lt;=L29)), "yes", "no")</f>
        <v>no</v>
      </c>
    </row>
    <row r="30" spans="1:20" x14ac:dyDescent="0.25">
      <c r="A30" s="2" t="s">
        <v>34</v>
      </c>
      <c r="B30" s="1" t="s">
        <v>35</v>
      </c>
      <c r="C30" s="1">
        <v>30</v>
      </c>
      <c r="D30" s="1">
        <v>12</v>
      </c>
      <c r="E30" s="1">
        <v>99</v>
      </c>
      <c r="F30" s="1">
        <v>18</v>
      </c>
      <c r="G30" s="1">
        <v>223</v>
      </c>
      <c r="I30">
        <f t="shared" si="1"/>
        <v>124</v>
      </c>
      <c r="J30">
        <f t="shared" si="2"/>
        <v>223</v>
      </c>
      <c r="K30">
        <f t="shared" si="3"/>
        <v>235</v>
      </c>
      <c r="L30">
        <f t="shared" si="4"/>
        <v>253</v>
      </c>
      <c r="N30" s="21" t="str" cm="1">
        <f t="array" ref="N30">IF(OR(($N$2:$N$5&gt;=I30)*($N$2:$N$5&lt;=J30), ($N$2:$N$5&gt;=K30)*($N$2:$N$5&lt;=L30)), "yes", "no")</f>
        <v>no</v>
      </c>
      <c r="O30" s="21" t="str" cm="1">
        <f t="array" ref="O30">IF(OR(($O$2:$O$9&gt;=I30)*($O$2:$O$9&lt;=J30), ($O$2:$O$9&gt;=K30)*($O$2:$O$9&lt;=L30)), "yes", "no")</f>
        <v>yes</v>
      </c>
      <c r="P30" s="21" t="str" cm="1">
        <f t="array" ref="P30">IF(OR(($P$2:$P$7&gt;=I30)*($P$2:$P$7&lt;=J30), ($P$2:$P$7&gt;=K30)*($P$2:$P$7&lt;=L30)), "yes", "no")</f>
        <v>yes</v>
      </c>
      <c r="Q30" s="21" t="str" cm="1">
        <f t="array" ref="Q30">IF(OR(($Q$2:$Q$3&gt;=I30)*($Q$2:$Q$3&lt;=J30), ($Q$2:$Q$3&gt;=K30)*($Q$2:$Q$3&lt;=L30)), "yes", "no")</f>
        <v>no</v>
      </c>
      <c r="R30" s="21"/>
      <c r="S30" s="21" t="str" cm="1">
        <f t="array" ref="S30">IF(OR(($S$2:$S$3&gt;=I30)*($S$2:$S$3&lt;=J30), ($S$2:$S$3&gt;=K30)*($S$2:$S$3&lt;=L30)), "yes", "no")</f>
        <v>no</v>
      </c>
      <c r="T30" s="21" t="str" cm="1">
        <f t="array" ref="T30">IF(OR(($T$2:$T$3&gt;=I30)*($T$2:$T$3&lt;=J30), ($T$2:$T$3&gt;=K30)*($T$2:$T$3&lt;=L30)), "yes", "no")</f>
        <v>yes</v>
      </c>
    </row>
    <row r="31" spans="1:20" x14ac:dyDescent="0.25">
      <c r="A31" s="2" t="s">
        <v>36</v>
      </c>
      <c r="B31" s="1" t="s">
        <v>37</v>
      </c>
      <c r="C31" s="1">
        <v>180</v>
      </c>
      <c r="D31" s="1">
        <f>404-226</f>
        <v>178</v>
      </c>
      <c r="E31" s="1">
        <v>29</v>
      </c>
      <c r="F31" s="1">
        <v>2</v>
      </c>
      <c r="G31" s="1">
        <v>226</v>
      </c>
      <c r="I31">
        <f t="shared" si="1"/>
        <v>197</v>
      </c>
      <c r="J31">
        <f t="shared" si="2"/>
        <v>226</v>
      </c>
      <c r="K31">
        <f t="shared" si="3"/>
        <v>404</v>
      </c>
      <c r="N31" s="21" t="str" cm="1">
        <f t="array" ref="N31">IF(OR(($N$2:$N$5&gt;=I31)*($N$2:$N$5&lt;=J31), ($N$2:$N$5&gt;=K31)*($N$2:$N$5&lt;=L31)), "yes", "no")</f>
        <v>no</v>
      </c>
      <c r="O31" s="21" t="str" cm="1">
        <f t="array" ref="O31">IF(OR(($O$2:$O$9&gt;=I31)*($O$2:$O$9&lt;=J31), ($O$2:$O$9&gt;=K31)*($O$2:$O$9&lt;=L31)), "yes", "no")</f>
        <v>yes</v>
      </c>
      <c r="P31" s="21" t="str" cm="1">
        <f t="array" ref="P31">IF(OR(($P$2:$P$7&gt;=I31)*($P$2:$P$7&lt;=J31), ($P$2:$P$7&gt;=K31)*($P$2:$P$7&lt;=L31)), "yes", "no")</f>
        <v>no</v>
      </c>
      <c r="Q31" s="21" t="str" cm="1">
        <f t="array" ref="Q31">IF(OR(($Q$2:$Q$3&gt;=I31)*($Q$2:$Q$3&lt;=J31), ($Q$2:$Q$3&gt;=K31)*($Q$2:$Q$3&lt;=L31)), "yes", "no")</f>
        <v>no</v>
      </c>
      <c r="R31" s="21"/>
      <c r="S31" s="21" t="str" cm="1">
        <f t="array" ref="S31">IF(OR(($S$2:$S$3&gt;=I31)*($S$2:$S$3&lt;=J31), ($S$2:$S$3&gt;=K31)*($S$2:$S$3&lt;=L31)), "yes", "no")</f>
        <v>no</v>
      </c>
      <c r="T31" s="21" t="str" cm="1">
        <f t="array" ref="T31">IF(OR(($T$2:$T$3&gt;=I31)*($T$2:$T$3&lt;=J31), ($T$2:$T$3&gt;=K31)*($T$2:$T$3&lt;=L31)), "yes", "no")</f>
        <v>yes</v>
      </c>
    </row>
    <row r="32" spans="1:20" x14ac:dyDescent="0.25">
      <c r="A32" s="2" t="s">
        <v>38</v>
      </c>
      <c r="B32" s="1" t="s">
        <v>37</v>
      </c>
      <c r="C32" s="1">
        <v>180</v>
      </c>
      <c r="D32" s="1">
        <f>404-226</f>
        <v>178</v>
      </c>
      <c r="E32" s="1">
        <v>29</v>
      </c>
      <c r="F32" s="1">
        <v>2</v>
      </c>
      <c r="G32" s="1">
        <v>226</v>
      </c>
      <c r="I32">
        <f t="shared" si="1"/>
        <v>197</v>
      </c>
      <c r="J32">
        <f t="shared" si="2"/>
        <v>226</v>
      </c>
      <c r="N32" s="21" t="str" cm="1">
        <f t="array" ref="N32">IF(OR(($N$2:$N$5&gt;=I32)*($N$2:$N$5&lt;=J32), ($N$2:$N$5&gt;=K32)*($N$2:$N$5&lt;=L32)), "yes", "no")</f>
        <v>no</v>
      </c>
      <c r="O32" s="21" t="str" cm="1">
        <f t="array" ref="O32">IF(OR(($O$2:$O$9&gt;=I32)*($O$2:$O$9&lt;=J32), ($O$2:$O$9&gt;=K32)*($O$2:$O$9&lt;=L32)), "yes", "no")</f>
        <v>yes</v>
      </c>
      <c r="P32" s="21" t="str" cm="1">
        <f t="array" ref="P32">IF(OR(($P$2:$P$7&gt;=I32)*($P$2:$P$7&lt;=J32), ($P$2:$P$7&gt;=K32)*($P$2:$P$7&lt;=L32)), "yes", "no")</f>
        <v>no</v>
      </c>
      <c r="Q32" s="21" t="str" cm="1">
        <f t="array" ref="Q32">IF(OR(($Q$2:$Q$3&gt;=I32)*($Q$2:$Q$3&lt;=J32), ($Q$2:$Q$3&gt;=K32)*($Q$2:$Q$3&lt;=L32)), "yes", "no")</f>
        <v>no</v>
      </c>
      <c r="R32" s="21"/>
      <c r="S32" s="21" t="str" cm="1">
        <f t="array" ref="S32">IF(OR(($S$2:$S$3&gt;=I32)*($S$2:$S$3&lt;=J32), ($S$2:$S$3&gt;=K32)*($S$2:$S$3&lt;=L32)), "yes", "no")</f>
        <v>no</v>
      </c>
      <c r="T32" s="21" t="str" cm="1">
        <f t="array" ref="T32">IF(OR(($T$2:$T$3&gt;=I32)*($T$2:$T$3&lt;=J32), ($T$2:$T$3&gt;=K32)*($T$2:$T$3&lt;=L32)), "yes", "no")</f>
        <v>yes</v>
      </c>
    </row>
    <row r="33" spans="1:20" x14ac:dyDescent="0.25">
      <c r="A33" s="2" t="s">
        <v>39</v>
      </c>
      <c r="B33" s="1" t="s">
        <v>11</v>
      </c>
      <c r="C33" s="1">
        <v>18</v>
      </c>
      <c r="D33" s="1">
        <v>15</v>
      </c>
      <c r="E33" s="1">
        <v>269</v>
      </c>
      <c r="F33" s="1">
        <v>3</v>
      </c>
      <c r="G33" s="1">
        <v>478</v>
      </c>
      <c r="I33">
        <f t="shared" si="1"/>
        <v>209</v>
      </c>
      <c r="J33">
        <f t="shared" si="2"/>
        <v>478</v>
      </c>
      <c r="K33">
        <f t="shared" si="3"/>
        <v>493</v>
      </c>
      <c r="L33">
        <f t="shared" si="4"/>
        <v>496</v>
      </c>
      <c r="N33" s="21" t="str" cm="1">
        <f t="array" ref="N33">IF(OR(($N$2:$N$5&gt;=I33)*($N$2:$N$5&lt;=J33), ($N$2:$N$5&gt;=K33)*($N$2:$N$5&lt;=L33)), "yes", "no")</f>
        <v>yes</v>
      </c>
      <c r="O33" s="21" t="str" cm="1">
        <f t="array" ref="O33">IF(OR(($O$2:$O$9&gt;=I33)*($O$2:$O$9&lt;=J33), ($O$2:$O$9&gt;=K33)*($O$2:$O$9&lt;=L33)), "yes", "no")</f>
        <v>yes</v>
      </c>
      <c r="P33" s="21" t="str" cm="1">
        <f t="array" ref="P33">IF(OR(($P$2:$P$7&gt;=I33)*($P$2:$P$7&lt;=J33), ($P$2:$P$7&gt;=K33)*($P$2:$P$7&lt;=L33)), "yes", "no")</f>
        <v>yes</v>
      </c>
      <c r="Q33" s="21" t="str" cm="1">
        <f t="array" ref="Q33">IF(OR(($Q$2:$Q$3&gt;=I33)*($Q$2:$Q$3&lt;=J33), ($Q$2:$Q$3&gt;=K33)*($Q$2:$Q$3&lt;=L33)), "yes", "no")</f>
        <v>no</v>
      </c>
      <c r="R33" s="21"/>
      <c r="S33" s="21" t="str" cm="1">
        <f t="array" ref="S33">IF(OR(($S$2:$S$3&gt;=I33)*($S$2:$S$3&lt;=J33), ($S$2:$S$3&gt;=K33)*($S$2:$S$3&lt;=L33)), "yes", "no")</f>
        <v>no</v>
      </c>
      <c r="T33" s="21" t="str" cm="1">
        <f t="array" ref="T33">IF(OR(($T$2:$T$3&gt;=I33)*($T$2:$T$3&lt;=J33), ($T$2:$T$3&gt;=K33)*($T$2:$T$3&lt;=L33)), "yes", "no")</f>
        <v>yes</v>
      </c>
    </row>
    <row r="34" spans="1:20" x14ac:dyDescent="0.25">
      <c r="A34" s="2" t="s">
        <v>40</v>
      </c>
      <c r="B34" s="1" t="s">
        <v>11</v>
      </c>
      <c r="C34" s="1">
        <v>18</v>
      </c>
      <c r="D34" s="1">
        <v>15</v>
      </c>
      <c r="E34" s="1">
        <v>269</v>
      </c>
      <c r="F34" s="1">
        <v>3</v>
      </c>
      <c r="G34" s="1">
        <v>478</v>
      </c>
      <c r="I34">
        <f t="shared" si="1"/>
        <v>209</v>
      </c>
      <c r="J34">
        <f t="shared" si="2"/>
        <v>478</v>
      </c>
      <c r="K34">
        <f t="shared" si="3"/>
        <v>493</v>
      </c>
      <c r="L34">
        <f t="shared" si="4"/>
        <v>496</v>
      </c>
      <c r="N34" s="21" t="str" cm="1">
        <f t="array" ref="N34">IF(OR(($N$2:$N$5&gt;=I34)*($N$2:$N$5&lt;=J34), ($N$2:$N$5&gt;=K34)*($N$2:$N$5&lt;=L34)), "yes", "no")</f>
        <v>yes</v>
      </c>
      <c r="O34" s="21" t="str" cm="1">
        <f t="array" ref="O34">IF(OR(($O$2:$O$9&gt;=I34)*($O$2:$O$9&lt;=J34), ($O$2:$O$9&gt;=K34)*($O$2:$O$9&lt;=L34)), "yes", "no")</f>
        <v>yes</v>
      </c>
      <c r="P34" s="21" t="str" cm="1">
        <f t="array" ref="P34">IF(OR(($P$2:$P$7&gt;=I34)*($P$2:$P$7&lt;=J34), ($P$2:$P$7&gt;=K34)*($P$2:$P$7&lt;=L34)), "yes", "no")</f>
        <v>yes</v>
      </c>
      <c r="Q34" s="21" t="str" cm="1">
        <f t="array" ref="Q34">IF(OR(($Q$2:$Q$3&gt;=I34)*($Q$2:$Q$3&lt;=J34), ($Q$2:$Q$3&gt;=K34)*($Q$2:$Q$3&lt;=L34)), "yes", "no")</f>
        <v>no</v>
      </c>
      <c r="R34" s="21"/>
      <c r="S34" s="21" t="str" cm="1">
        <f t="array" ref="S34">IF(OR(($S$2:$S$3&gt;=I34)*($S$2:$S$3&lt;=J34), ($S$2:$S$3&gt;=K34)*($S$2:$S$3&lt;=L34)), "yes", "no")</f>
        <v>no</v>
      </c>
      <c r="T34" s="21" t="str" cm="1">
        <f t="array" ref="T34">IF(OR(($T$2:$T$3&gt;=I34)*($T$2:$T$3&lt;=J34), ($T$2:$T$3&gt;=K34)*($T$2:$T$3&lt;=L34)), "yes", "no")</f>
        <v>yes</v>
      </c>
    </row>
    <row r="35" spans="1:20" x14ac:dyDescent="0.25">
      <c r="A35" s="2" t="s">
        <v>41</v>
      </c>
      <c r="B35" s="1" t="s">
        <v>11</v>
      </c>
      <c r="C35" s="1">
        <v>18</v>
      </c>
      <c r="D35" s="1">
        <v>15</v>
      </c>
      <c r="E35" s="1">
        <v>269</v>
      </c>
      <c r="F35" s="1">
        <v>3</v>
      </c>
      <c r="G35" s="1">
        <v>478</v>
      </c>
      <c r="I35">
        <f t="shared" si="1"/>
        <v>209</v>
      </c>
      <c r="J35">
        <f t="shared" si="2"/>
        <v>478</v>
      </c>
      <c r="K35">
        <f t="shared" si="3"/>
        <v>493</v>
      </c>
      <c r="L35">
        <f t="shared" si="4"/>
        <v>496</v>
      </c>
      <c r="N35" s="21" t="str" cm="1">
        <f t="array" ref="N35">IF(OR(($N$2:$N$5&gt;=I35)*($N$2:$N$5&lt;=J35), ($N$2:$N$5&gt;=K35)*($N$2:$N$5&lt;=L35)), "yes", "no")</f>
        <v>yes</v>
      </c>
      <c r="O35" s="21" t="str" cm="1">
        <f t="array" ref="O35">IF(OR(($O$2:$O$9&gt;=I35)*($O$2:$O$9&lt;=J35), ($O$2:$O$9&gt;=K35)*($O$2:$O$9&lt;=L35)), "yes", "no")</f>
        <v>yes</v>
      </c>
      <c r="P35" s="21" t="str" cm="1">
        <f t="array" ref="P35">IF(OR(($P$2:$P$7&gt;=I35)*($P$2:$P$7&lt;=J35), ($P$2:$P$7&gt;=K35)*($P$2:$P$7&lt;=L35)), "yes", "no")</f>
        <v>yes</v>
      </c>
      <c r="Q35" s="21" t="str" cm="1">
        <f t="array" ref="Q35">IF(OR(($Q$2:$Q$3&gt;=I35)*($Q$2:$Q$3&lt;=J35), ($Q$2:$Q$3&gt;=K35)*($Q$2:$Q$3&lt;=L35)), "yes", "no")</f>
        <v>no</v>
      </c>
      <c r="R35" s="21"/>
      <c r="S35" s="21" t="str" cm="1">
        <f t="array" ref="S35">IF(OR(($S$2:$S$3&gt;=I35)*($S$2:$S$3&lt;=J35), ($S$2:$S$3&gt;=K35)*($S$2:$S$3&lt;=L35)), "yes", "no")</f>
        <v>no</v>
      </c>
      <c r="T35" s="21" t="str" cm="1">
        <f t="array" ref="T35">IF(OR(($T$2:$T$3&gt;=I35)*($T$2:$T$3&lt;=J35), ($T$2:$T$3&gt;=K35)*($T$2:$T$3&lt;=L35)), "yes", "no")</f>
        <v>yes</v>
      </c>
    </row>
    <row r="36" spans="1:20" x14ac:dyDescent="0.25">
      <c r="A36" s="2" t="s">
        <v>42</v>
      </c>
      <c r="B36" s="1" t="s">
        <v>43</v>
      </c>
      <c r="C36" s="1">
        <v>242</v>
      </c>
      <c r="D36" s="1">
        <v>234</v>
      </c>
      <c r="E36" s="1">
        <v>51</v>
      </c>
      <c r="F36" s="1">
        <v>8</v>
      </c>
      <c r="G36" s="1">
        <v>162</v>
      </c>
      <c r="I36">
        <f t="shared" si="1"/>
        <v>111</v>
      </c>
      <c r="J36">
        <f t="shared" si="2"/>
        <v>162</v>
      </c>
      <c r="K36">
        <f t="shared" si="3"/>
        <v>396</v>
      </c>
      <c r="L36">
        <f t="shared" si="4"/>
        <v>404</v>
      </c>
      <c r="N36" s="21" t="str" cm="1">
        <f t="array" ref="N36">IF(OR(($N$2:$N$5&gt;=I36)*($N$2:$N$5&lt;=J36), ($N$2:$N$5&gt;=K36)*($N$2:$N$5&lt;=L36)), "yes", "no")</f>
        <v>no</v>
      </c>
      <c r="O36" s="21" t="str" cm="1">
        <f t="array" ref="O36">IF(OR(($O$2:$O$9&gt;=I36)*($O$2:$O$9&lt;=J36), ($O$2:$O$9&gt;=K36)*($O$2:$O$9&lt;=L36)), "yes", "no")</f>
        <v>yes</v>
      </c>
      <c r="P36" s="21" t="str" cm="1">
        <f t="array" ref="P36">IF(OR(($P$2:$P$7&gt;=I36)*($P$2:$P$7&lt;=J36), ($P$2:$P$7&gt;=K36)*($P$2:$P$7&lt;=L36)), "yes", "no")</f>
        <v>yes</v>
      </c>
      <c r="Q36" s="21" t="str" cm="1">
        <f t="array" ref="Q36">IF(OR(($Q$2:$Q$3&gt;=I36)*($Q$2:$Q$3&lt;=J36), ($Q$2:$Q$3&gt;=K36)*($Q$2:$Q$3&lt;=L36)), "yes", "no")</f>
        <v>no</v>
      </c>
      <c r="R36" s="21"/>
      <c r="S36" s="21" t="str" cm="1">
        <f t="array" ref="S36">IF(OR(($S$2:$S$3&gt;=I36)*($S$2:$S$3&lt;=J36), ($S$2:$S$3&gt;=K36)*($S$2:$S$3&lt;=L36)), "yes", "no")</f>
        <v>no</v>
      </c>
      <c r="T36" s="21" t="str" cm="1">
        <f t="array" ref="T36">IF(OR(($T$2:$T$3&gt;=I36)*($T$2:$T$3&lt;=J36), ($T$2:$T$3&gt;=K36)*($T$2:$T$3&lt;=L36)), "yes", "no")</f>
        <v>no</v>
      </c>
    </row>
    <row r="37" spans="1:20" x14ac:dyDescent="0.25">
      <c r="A37" s="2" t="s">
        <v>44</v>
      </c>
      <c r="B37" s="1" t="s">
        <v>45</v>
      </c>
      <c r="C37" s="1">
        <v>143</v>
      </c>
      <c r="D37" s="1">
        <v>106</v>
      </c>
      <c r="E37" s="1">
        <v>13</v>
      </c>
      <c r="F37" s="1">
        <v>37</v>
      </c>
      <c r="G37" s="1">
        <v>253</v>
      </c>
      <c r="I37">
        <f t="shared" si="1"/>
        <v>240</v>
      </c>
      <c r="J37">
        <f t="shared" si="2"/>
        <v>253</v>
      </c>
      <c r="K37">
        <f t="shared" si="3"/>
        <v>359</v>
      </c>
      <c r="L37">
        <f t="shared" si="4"/>
        <v>396</v>
      </c>
      <c r="N37" s="21" t="str" cm="1">
        <f t="array" ref="N37">IF(OR(($N$2:$N$5&gt;=I37)*($N$2:$N$5&lt;=J37), ($N$2:$N$5&gt;=K37)*($N$2:$N$5&lt;=L37)), "yes", "no")</f>
        <v>no</v>
      </c>
      <c r="O37" s="21" t="str" cm="1">
        <f t="array" ref="O37">IF(OR(($O$2:$O$9&gt;=I37)*($O$2:$O$9&lt;=J37), ($O$2:$O$9&gt;=K37)*($O$2:$O$9&lt;=L37)), "yes", "no")</f>
        <v>yes</v>
      </c>
      <c r="P37" s="21" t="str" cm="1">
        <f t="array" ref="P37">IF(OR(($P$2:$P$7&gt;=I37)*($P$2:$P$7&lt;=J37), ($P$2:$P$7&gt;=K37)*($P$2:$P$7&lt;=L37)), "yes", "no")</f>
        <v>no</v>
      </c>
      <c r="Q37" s="21" t="str" cm="1">
        <f t="array" ref="Q37">IF(OR(($Q$2:$Q$3&gt;=I37)*($Q$2:$Q$3&lt;=J37), ($Q$2:$Q$3&gt;=K37)*($Q$2:$Q$3&lt;=L37)), "yes", "no")</f>
        <v>no</v>
      </c>
      <c r="R37" s="21"/>
      <c r="S37" s="21" t="str" cm="1">
        <f t="array" ref="S37">IF(OR(($S$2:$S$3&gt;=I37)*($S$2:$S$3&lt;=J37), ($S$2:$S$3&gt;=K37)*($S$2:$S$3&lt;=L37)), "yes", "no")</f>
        <v>no</v>
      </c>
      <c r="T37" s="21" t="str" cm="1">
        <f t="array" ref="T37">IF(OR(($T$2:$T$3&gt;=I37)*($T$2:$T$3&lt;=J37), ($T$2:$T$3&gt;=K37)*($T$2:$T$3&lt;=L37)), "yes", "no")</f>
        <v>no</v>
      </c>
    </row>
    <row r="38" spans="1:20" x14ac:dyDescent="0.25">
      <c r="A38" s="2" t="s">
        <v>46</v>
      </c>
      <c r="B38" s="1" t="s">
        <v>11</v>
      </c>
      <c r="C38" s="1">
        <v>18</v>
      </c>
      <c r="D38" s="1">
        <v>15</v>
      </c>
      <c r="E38" s="1">
        <v>269</v>
      </c>
      <c r="F38" s="1">
        <v>3</v>
      </c>
      <c r="G38" s="1">
        <v>478</v>
      </c>
      <c r="I38">
        <f t="shared" si="1"/>
        <v>209</v>
      </c>
      <c r="J38">
        <f t="shared" si="2"/>
        <v>478</v>
      </c>
      <c r="K38">
        <f t="shared" si="3"/>
        <v>493</v>
      </c>
      <c r="L38">
        <f t="shared" si="4"/>
        <v>496</v>
      </c>
      <c r="N38" s="21" t="str" cm="1">
        <f t="array" ref="N38">IF(OR(($N$2:$N$5&gt;=I38)*($N$2:$N$5&lt;=J38), ($N$2:$N$5&gt;=K38)*($N$2:$N$5&lt;=L38)), "yes", "no")</f>
        <v>yes</v>
      </c>
      <c r="O38" s="21" t="str" cm="1">
        <f t="array" ref="O38">IF(OR(($O$2:$O$9&gt;=I38)*($O$2:$O$9&lt;=J38), ($O$2:$O$9&gt;=K38)*($O$2:$O$9&lt;=L38)), "yes", "no")</f>
        <v>yes</v>
      </c>
      <c r="P38" s="21" t="str" cm="1">
        <f t="array" ref="P38">IF(OR(($P$2:$P$7&gt;=I38)*($P$2:$P$7&lt;=J38), ($P$2:$P$7&gt;=K38)*($P$2:$P$7&lt;=L38)), "yes", "no")</f>
        <v>yes</v>
      </c>
      <c r="Q38" s="21" t="str" cm="1">
        <f t="array" ref="Q38">IF(OR(($Q$2:$Q$3&gt;=I38)*($Q$2:$Q$3&lt;=J38), ($Q$2:$Q$3&gt;=K38)*($Q$2:$Q$3&lt;=L38)), "yes", "no")</f>
        <v>no</v>
      </c>
      <c r="R38" s="21"/>
      <c r="S38" s="21" t="str" cm="1">
        <f t="array" ref="S38">IF(OR(($S$2:$S$3&gt;=I38)*($S$2:$S$3&lt;=J38), ($S$2:$S$3&gt;=K38)*($S$2:$S$3&lt;=L38)), "yes", "no")</f>
        <v>no</v>
      </c>
      <c r="T38" s="21" t="str" cm="1">
        <f t="array" ref="T38">IF(OR(($T$2:$T$3&gt;=I38)*($T$2:$T$3&lt;=J38), ($T$2:$T$3&gt;=K38)*($T$2:$T$3&lt;=L38)), "yes", "no")</f>
        <v>yes</v>
      </c>
    </row>
    <row r="39" spans="1:20" x14ac:dyDescent="0.25">
      <c r="A39" s="2" t="s">
        <v>47</v>
      </c>
      <c r="B39" s="1" t="s">
        <v>11</v>
      </c>
      <c r="C39" s="1">
        <v>18</v>
      </c>
      <c r="D39" s="1">
        <v>15</v>
      </c>
      <c r="E39" s="1">
        <v>269</v>
      </c>
      <c r="F39" s="1">
        <v>3</v>
      </c>
      <c r="G39" s="1">
        <v>478</v>
      </c>
      <c r="I39">
        <f t="shared" si="1"/>
        <v>209</v>
      </c>
      <c r="J39">
        <f t="shared" si="2"/>
        <v>478</v>
      </c>
      <c r="K39">
        <f t="shared" si="3"/>
        <v>493</v>
      </c>
      <c r="L39">
        <f t="shared" si="4"/>
        <v>496</v>
      </c>
      <c r="N39" s="21" t="str" cm="1">
        <f t="array" ref="N39">IF(OR(($N$2:$N$5&gt;=I39)*($N$2:$N$5&lt;=J39), ($N$2:$N$5&gt;=K39)*($N$2:$N$5&lt;=L39)), "yes", "no")</f>
        <v>yes</v>
      </c>
      <c r="O39" s="21" t="str" cm="1">
        <f t="array" ref="O39">IF(OR(($O$2:$O$9&gt;=I39)*($O$2:$O$9&lt;=J39), ($O$2:$O$9&gt;=K39)*($O$2:$O$9&lt;=L39)), "yes", "no")</f>
        <v>yes</v>
      </c>
      <c r="P39" s="21" t="str" cm="1">
        <f t="array" ref="P39">IF(OR(($P$2:$P$7&gt;=I39)*($P$2:$P$7&lt;=J39), ($P$2:$P$7&gt;=K39)*($P$2:$P$7&lt;=L39)), "yes", "no")</f>
        <v>yes</v>
      </c>
      <c r="Q39" s="21" t="str" cm="1">
        <f t="array" ref="Q39">IF(OR(($Q$2:$Q$3&gt;=I39)*($Q$2:$Q$3&lt;=J39), ($Q$2:$Q$3&gt;=K39)*($Q$2:$Q$3&lt;=L39)), "yes", "no")</f>
        <v>no</v>
      </c>
      <c r="R39" s="21"/>
      <c r="S39" s="21" t="str" cm="1">
        <f t="array" ref="S39">IF(OR(($S$2:$S$3&gt;=I39)*($S$2:$S$3&lt;=J39), ($S$2:$S$3&gt;=K39)*($S$2:$S$3&lt;=L39)), "yes", "no")</f>
        <v>no</v>
      </c>
      <c r="T39" s="21" t="str" cm="1">
        <f t="array" ref="T39">IF(OR(($T$2:$T$3&gt;=I39)*($T$2:$T$3&lt;=J39), ($T$2:$T$3&gt;=K39)*($T$2:$T$3&lt;=L39)), "yes", "no")</f>
        <v>yes</v>
      </c>
    </row>
    <row r="40" spans="1:20" x14ac:dyDescent="0.25">
      <c r="A40" s="2" t="s">
        <v>48</v>
      </c>
      <c r="B40" s="1" t="s">
        <v>19</v>
      </c>
      <c r="C40" s="1">
        <v>170</v>
      </c>
      <c r="D40" s="1">
        <v>122</v>
      </c>
      <c r="E40" s="1">
        <v>95</v>
      </c>
      <c r="F40" s="1">
        <v>48</v>
      </c>
      <c r="G40" s="1">
        <v>326</v>
      </c>
      <c r="I40">
        <f t="shared" si="1"/>
        <v>231</v>
      </c>
      <c r="J40">
        <f t="shared" si="2"/>
        <v>326</v>
      </c>
      <c r="K40">
        <f t="shared" si="3"/>
        <v>448</v>
      </c>
      <c r="L40">
        <f t="shared" si="4"/>
        <v>496</v>
      </c>
      <c r="N40" s="21" t="str" cm="1">
        <f t="array" ref="N40">IF(OR(($N$2:$N$5&gt;=I40)*($N$2:$N$5&lt;=J40), ($N$2:$N$5&gt;=K40)*($N$2:$N$5&lt;=L40)), "yes", "no")</f>
        <v>yes</v>
      </c>
      <c r="O40" s="21" t="str" cm="1">
        <f t="array" ref="O40">IF(OR(($O$2:$O$9&gt;=I40)*($O$2:$O$9&lt;=J40), ($O$2:$O$9&gt;=K40)*($O$2:$O$9&lt;=L40)), "yes", "no")</f>
        <v>yes</v>
      </c>
      <c r="P40" s="21" t="str" cm="1">
        <f t="array" ref="P40">IF(OR(($P$2:$P$7&gt;=I40)*($P$2:$P$7&lt;=J40), ($P$2:$P$7&gt;=K40)*($P$2:$P$7&lt;=L40)), "yes", "no")</f>
        <v>no</v>
      </c>
      <c r="Q40" s="21" t="str" cm="1">
        <f t="array" ref="Q40">IF(OR(($Q$2:$Q$3&gt;=I40)*($Q$2:$Q$3&lt;=J40), ($Q$2:$Q$3&gt;=K40)*($Q$2:$Q$3&lt;=L40)), "yes", "no")</f>
        <v>no</v>
      </c>
      <c r="R40" s="21"/>
      <c r="S40" s="21" t="str" cm="1">
        <f t="array" ref="S40">IF(OR(($S$2:$S$3&gt;=I40)*($S$2:$S$3&lt;=J40), ($S$2:$S$3&gt;=K40)*($S$2:$S$3&lt;=L40)), "yes", "no")</f>
        <v>yes</v>
      </c>
      <c r="T40" s="21" t="str" cm="1">
        <f t="array" ref="T40">IF(OR(($T$2:$T$3&gt;=I40)*($T$2:$T$3&lt;=J40), ($T$2:$T$3&gt;=K40)*($T$2:$T$3&lt;=L40)), "yes", "no")</f>
        <v>no</v>
      </c>
    </row>
    <row r="41" spans="1:20" x14ac:dyDescent="0.25">
      <c r="A41" s="2" t="s">
        <v>49</v>
      </c>
      <c r="B41" s="1" t="s">
        <v>11</v>
      </c>
      <c r="C41" s="1">
        <v>18</v>
      </c>
      <c r="D41" s="1">
        <v>15</v>
      </c>
      <c r="E41" s="1">
        <v>269</v>
      </c>
      <c r="F41" s="1">
        <v>3</v>
      </c>
      <c r="G41" s="1">
        <v>478</v>
      </c>
      <c r="I41">
        <f t="shared" si="1"/>
        <v>209</v>
      </c>
      <c r="J41">
        <f t="shared" si="2"/>
        <v>478</v>
      </c>
      <c r="K41">
        <f t="shared" si="3"/>
        <v>493</v>
      </c>
      <c r="L41">
        <f t="shared" si="4"/>
        <v>496</v>
      </c>
      <c r="N41" s="21" t="str" cm="1">
        <f t="array" ref="N41">IF(OR(($N$2:$N$5&gt;=I41)*($N$2:$N$5&lt;=J41), ($N$2:$N$5&gt;=K41)*($N$2:$N$5&lt;=L41)), "yes", "no")</f>
        <v>yes</v>
      </c>
      <c r="O41" s="21" t="str" cm="1">
        <f t="array" ref="O41">IF(OR(($O$2:$O$9&gt;=I41)*($O$2:$O$9&lt;=J41), ($O$2:$O$9&gt;=K41)*($O$2:$O$9&lt;=L41)), "yes", "no")</f>
        <v>yes</v>
      </c>
      <c r="P41" s="21" t="str" cm="1">
        <f t="array" ref="P41">IF(OR(($P$2:$P$7&gt;=I41)*($P$2:$P$7&lt;=J41), ($P$2:$P$7&gt;=K41)*($P$2:$P$7&lt;=L41)), "yes", "no")</f>
        <v>yes</v>
      </c>
      <c r="Q41" s="21" t="str" cm="1">
        <f t="array" ref="Q41">IF(OR(($Q$2:$Q$3&gt;=I41)*($Q$2:$Q$3&lt;=J41), ($Q$2:$Q$3&gt;=K41)*($Q$2:$Q$3&lt;=L41)), "yes", "no")</f>
        <v>no</v>
      </c>
      <c r="R41" s="21"/>
      <c r="S41" s="21" t="str" cm="1">
        <f t="array" ref="S41">IF(OR(($S$2:$S$3&gt;=I41)*($S$2:$S$3&lt;=J41), ($S$2:$S$3&gt;=K41)*($S$2:$S$3&lt;=L41)), "yes", "no")</f>
        <v>no</v>
      </c>
      <c r="T41" s="21" t="str" cm="1">
        <f t="array" ref="T41">IF(OR(($T$2:$T$3&gt;=I41)*($T$2:$T$3&lt;=J41), ($T$2:$T$3&gt;=K41)*($T$2:$T$3&lt;=L41)), "yes", "no")</f>
        <v>yes</v>
      </c>
    </row>
    <row r="42" spans="1:20" x14ac:dyDescent="0.25">
      <c r="A42" s="2" t="s">
        <v>50</v>
      </c>
      <c r="B42" s="1" t="s">
        <v>11</v>
      </c>
      <c r="C42" s="1">
        <v>18</v>
      </c>
      <c r="D42" s="1">
        <v>15</v>
      </c>
      <c r="E42" s="1">
        <v>269</v>
      </c>
      <c r="F42" s="1">
        <v>3</v>
      </c>
      <c r="G42" s="1">
        <v>478</v>
      </c>
      <c r="I42">
        <f t="shared" si="1"/>
        <v>209</v>
      </c>
      <c r="J42">
        <f t="shared" si="2"/>
        <v>478</v>
      </c>
      <c r="K42">
        <f t="shared" si="3"/>
        <v>493</v>
      </c>
      <c r="L42">
        <f t="shared" si="4"/>
        <v>496</v>
      </c>
      <c r="N42" s="21" t="str" cm="1">
        <f t="array" ref="N42">IF(OR(($N$2:$N$5&gt;=I42)*($N$2:$N$5&lt;=J42), ($N$2:$N$5&gt;=K42)*($N$2:$N$5&lt;=L42)), "yes", "no")</f>
        <v>yes</v>
      </c>
      <c r="O42" s="21" t="str" cm="1">
        <f t="array" ref="O42">IF(OR(($O$2:$O$9&gt;=I42)*($O$2:$O$9&lt;=J42), ($O$2:$O$9&gt;=K42)*($O$2:$O$9&lt;=L42)), "yes", "no")</f>
        <v>yes</v>
      </c>
      <c r="P42" s="21" t="str" cm="1">
        <f t="array" ref="P42">IF(OR(($P$2:$P$7&gt;=I42)*($P$2:$P$7&lt;=J42), ($P$2:$P$7&gt;=K42)*($P$2:$P$7&lt;=L42)), "yes", "no")</f>
        <v>yes</v>
      </c>
      <c r="Q42" s="21" t="str" cm="1">
        <f t="array" ref="Q42">IF(OR(($Q$2:$Q$3&gt;=I42)*($Q$2:$Q$3&lt;=J42), ($Q$2:$Q$3&gt;=K42)*($Q$2:$Q$3&lt;=L42)), "yes", "no")</f>
        <v>no</v>
      </c>
      <c r="R42" s="21"/>
      <c r="S42" s="21" t="str" cm="1">
        <f t="array" ref="S42">IF(OR(($S$2:$S$3&gt;=I42)*($S$2:$S$3&lt;=J42), ($S$2:$S$3&gt;=K42)*($S$2:$S$3&lt;=L42)), "yes", "no")</f>
        <v>no</v>
      </c>
      <c r="T42" s="21" t="str" cm="1">
        <f t="array" ref="T42">IF(OR(($T$2:$T$3&gt;=I42)*($T$2:$T$3&lt;=J42), ($T$2:$T$3&gt;=K42)*($T$2:$T$3&lt;=L42)), "yes", "no")</f>
        <v>yes</v>
      </c>
    </row>
    <row r="43" spans="1:20" x14ac:dyDescent="0.25">
      <c r="A43" s="2" t="s">
        <v>51</v>
      </c>
      <c r="B43" s="3" t="s">
        <v>52</v>
      </c>
      <c r="C43" s="1">
        <v>54</v>
      </c>
      <c r="D43" s="1">
        <v>6</v>
      </c>
      <c r="E43" s="1">
        <v>60</v>
      </c>
      <c r="F43" s="1">
        <v>48</v>
      </c>
      <c r="G43" s="1">
        <v>268</v>
      </c>
      <c r="I43">
        <f t="shared" si="1"/>
        <v>208</v>
      </c>
      <c r="J43">
        <f t="shared" si="2"/>
        <v>268</v>
      </c>
      <c r="K43">
        <f t="shared" si="3"/>
        <v>274</v>
      </c>
      <c r="L43">
        <f t="shared" si="4"/>
        <v>322</v>
      </c>
      <c r="N43" s="21" t="str" cm="1">
        <f t="array" ref="N43">IF(OR(($N$2:$N$5&gt;=I43)*($N$2:$N$5&lt;=J43), ($N$2:$N$5&gt;=K43)*($N$2:$N$5&lt;=L43)), "yes", "no")</f>
        <v>no</v>
      </c>
      <c r="O43" s="21" t="str" cm="1">
        <f t="array" ref="O43">IF(OR(($O$2:$O$9&gt;=I43)*($O$2:$O$9&lt;=J43), ($O$2:$O$9&gt;=K43)*($O$2:$O$9&lt;=L43)), "yes", "no")</f>
        <v>yes</v>
      </c>
      <c r="P43" s="21" t="str" cm="1">
        <f t="array" ref="P43">IF(OR(($P$2:$P$7&gt;=I43)*($P$2:$P$7&lt;=J43), ($P$2:$P$7&gt;=K43)*($P$2:$P$7&lt;=L43)), "yes", "no")</f>
        <v>no</v>
      </c>
      <c r="Q43" s="21" t="str" cm="1">
        <f t="array" ref="Q43">IF(OR(($Q$2:$Q$3&gt;=I43)*($Q$2:$Q$3&lt;=J43), ($Q$2:$Q$3&gt;=K43)*($Q$2:$Q$3&lt;=L43)), "yes", "no")</f>
        <v>no</v>
      </c>
      <c r="R43" s="21"/>
      <c r="S43" s="21" t="str" cm="1">
        <f t="array" ref="S43">IF(OR(($S$2:$S$3&gt;=I43)*($S$2:$S$3&lt;=J43), ($S$2:$S$3&gt;=K43)*($S$2:$S$3&lt;=L43)), "yes", "no")</f>
        <v>no</v>
      </c>
      <c r="T43" s="21" t="str" cm="1">
        <f t="array" ref="T43">IF(OR(($T$2:$T$3&gt;=I43)*($T$2:$T$3&lt;=J43), ($T$2:$T$3&gt;=K43)*($T$2:$T$3&lt;=L43)), "yes", "no")</f>
        <v>yes</v>
      </c>
    </row>
    <row r="44" spans="1:20" x14ac:dyDescent="0.25">
      <c r="A44" s="1"/>
      <c r="B44" s="1"/>
      <c r="C44" s="1">
        <v>95</v>
      </c>
      <c r="D44" s="1">
        <v>47</v>
      </c>
      <c r="E44" s="1">
        <v>44</v>
      </c>
      <c r="F44" s="1">
        <v>48</v>
      </c>
      <c r="G44" s="1">
        <v>401</v>
      </c>
      <c r="I44">
        <f t="shared" si="1"/>
        <v>357</v>
      </c>
      <c r="J44">
        <f t="shared" si="2"/>
        <v>401</v>
      </c>
      <c r="K44">
        <f t="shared" si="3"/>
        <v>448</v>
      </c>
      <c r="L44">
        <f t="shared" si="4"/>
        <v>496</v>
      </c>
      <c r="N44" s="21" t="str" cm="1">
        <f t="array" ref="N44">IF(OR(($N$2:$N$5&gt;=I44)*($N$2:$N$5&lt;=J44), ($N$2:$N$5&gt;=K44)*($N$2:$N$5&lt;=L44)), "yes", "no")</f>
        <v>yes</v>
      </c>
      <c r="O44" s="21" t="str" cm="1">
        <f t="array" ref="O44">IF(OR(($O$2:$O$9&gt;=I44)*($O$2:$O$9&lt;=J44), ($O$2:$O$9&gt;=K44)*($O$2:$O$9&lt;=L44)), "yes", "no")</f>
        <v>yes</v>
      </c>
      <c r="P44" s="21" t="str" cm="1">
        <f t="array" ref="P44">IF(OR(($P$2:$P$7&gt;=I44)*($P$2:$P$7&lt;=J44), ($P$2:$P$7&gt;=K44)*($P$2:$P$7&lt;=L44)), "yes", "no")</f>
        <v>no</v>
      </c>
      <c r="Q44" s="21" t="str" cm="1">
        <f t="array" ref="Q44">IF(OR(($Q$2:$Q$3&gt;=I44)*($Q$2:$Q$3&lt;=J44), ($Q$2:$Q$3&gt;=K44)*($Q$2:$Q$3&lt;=L44)), "yes", "no")</f>
        <v>no</v>
      </c>
      <c r="R44" s="21"/>
      <c r="S44" s="21" t="str" cm="1">
        <f t="array" ref="S44">IF(OR(($S$2:$S$3&gt;=I44)*($S$2:$S$3&lt;=J44), ($S$2:$S$3&gt;=K44)*($S$2:$S$3&lt;=L44)), "yes", "no")</f>
        <v>yes</v>
      </c>
      <c r="T44" s="21" t="str" cm="1">
        <f t="array" ref="T44">IF(OR(($T$2:$T$3&gt;=I44)*($T$2:$T$3&lt;=J44), ($T$2:$T$3&gt;=K44)*($T$2:$T$3&lt;=L44)), "yes", "no")</f>
        <v>no</v>
      </c>
    </row>
    <row r="45" spans="1:20" x14ac:dyDescent="0.25">
      <c r="A45" s="2" t="s">
        <v>53</v>
      </c>
      <c r="B45" s="1" t="s">
        <v>54</v>
      </c>
      <c r="C45" s="1">
        <v>270</v>
      </c>
      <c r="D45" s="1">
        <v>222</v>
      </c>
      <c r="E45" s="1">
        <v>26</v>
      </c>
      <c r="F45" s="1">
        <v>48</v>
      </c>
      <c r="G45" s="1">
        <v>226</v>
      </c>
      <c r="I45">
        <f t="shared" si="1"/>
        <v>200</v>
      </c>
      <c r="J45">
        <f t="shared" si="2"/>
        <v>226</v>
      </c>
      <c r="K45">
        <f t="shared" si="3"/>
        <v>448</v>
      </c>
      <c r="L45">
        <f t="shared" si="4"/>
        <v>496</v>
      </c>
      <c r="N45" s="21" t="str" cm="1">
        <f t="array" ref="N45">IF(OR(($N$2:$N$5&gt;=I45)*($N$2:$N$5&lt;=J45), ($N$2:$N$5&gt;=K45)*($N$2:$N$5&lt;=L45)), "yes", "no")</f>
        <v>yes</v>
      </c>
      <c r="O45" s="21" t="str" cm="1">
        <f t="array" ref="O45">IF(OR(($O$2:$O$9&gt;=I45)*($O$2:$O$9&lt;=J45), ($O$2:$O$9&gt;=K45)*($O$2:$O$9&lt;=L45)), "yes", "no")</f>
        <v>yes</v>
      </c>
      <c r="P45" s="21" t="str" cm="1">
        <f t="array" ref="P45">IF(OR(($P$2:$P$7&gt;=I45)*($P$2:$P$7&lt;=J45), ($P$2:$P$7&gt;=K45)*($P$2:$P$7&lt;=L45)), "yes", "no")</f>
        <v>no</v>
      </c>
      <c r="Q45" s="21" t="str" cm="1">
        <f t="array" ref="Q45">IF(OR(($Q$2:$Q$3&gt;=I45)*($Q$2:$Q$3&lt;=J45), ($Q$2:$Q$3&gt;=K45)*($Q$2:$Q$3&lt;=L45)), "yes", "no")</f>
        <v>no</v>
      </c>
      <c r="R45" s="21"/>
      <c r="S45" s="21" t="str" cm="1">
        <f t="array" ref="S45">IF(OR(($S$2:$S$3&gt;=I45)*($S$2:$S$3&lt;=J45), ($S$2:$S$3&gt;=K45)*($S$2:$S$3&lt;=L45)), "yes", "no")</f>
        <v>yes</v>
      </c>
      <c r="T45" s="21" t="str" cm="1">
        <f t="array" ref="T45">IF(OR(($T$2:$T$3&gt;=I45)*($T$2:$T$3&lt;=J45), ($T$2:$T$3&gt;=K45)*($T$2:$T$3&lt;=L45)), "yes", "no")</f>
        <v>yes</v>
      </c>
    </row>
    <row r="46" spans="1:20" x14ac:dyDescent="0.25">
      <c r="A46" s="2" t="s">
        <v>55</v>
      </c>
      <c r="B46" s="3" t="s">
        <v>56</v>
      </c>
      <c r="C46" s="1">
        <v>127</v>
      </c>
      <c r="D46" s="1">
        <v>83</v>
      </c>
      <c r="E46" s="1">
        <v>60</v>
      </c>
      <c r="F46" s="1">
        <v>44</v>
      </c>
      <c r="G46" s="1">
        <v>268</v>
      </c>
      <c r="I46">
        <f t="shared" si="1"/>
        <v>208</v>
      </c>
      <c r="J46">
        <f t="shared" si="2"/>
        <v>268</v>
      </c>
      <c r="K46">
        <f t="shared" si="3"/>
        <v>351</v>
      </c>
      <c r="L46">
        <f t="shared" si="4"/>
        <v>395</v>
      </c>
      <c r="N46" s="21" t="str" cm="1">
        <f t="array" ref="N46">IF(OR(($N$2:$N$5&gt;=I46)*($N$2:$N$5&lt;=J46), ($N$2:$N$5&gt;=K46)*($N$2:$N$5&lt;=L46)), "yes", "no")</f>
        <v>no</v>
      </c>
      <c r="O46" s="21" t="str" cm="1">
        <f t="array" ref="O46">IF(OR(($O$2:$O$9&gt;=I46)*($O$2:$O$9&lt;=J46), ($O$2:$O$9&gt;=K46)*($O$2:$O$9&lt;=L46)), "yes", "no")</f>
        <v>yes</v>
      </c>
      <c r="P46" s="21" t="str" cm="1">
        <f t="array" ref="P46">IF(OR(($P$2:$P$7&gt;=I46)*($P$2:$P$7&lt;=J46), ($P$2:$P$7&gt;=K46)*($P$2:$P$7&lt;=L46)), "yes", "no")</f>
        <v>no</v>
      </c>
      <c r="Q46" s="21" t="str" cm="1">
        <f t="array" ref="Q46">IF(OR(($Q$2:$Q$3&gt;=I46)*($Q$2:$Q$3&lt;=J46), ($Q$2:$Q$3&gt;=K46)*($Q$2:$Q$3&lt;=L46)), "yes", "no")</f>
        <v>no</v>
      </c>
      <c r="R46" s="21"/>
      <c r="S46" s="21" t="str" cm="1">
        <f t="array" ref="S46">IF(OR(($S$2:$S$3&gt;=I46)*($S$2:$S$3&lt;=J46), ($S$2:$S$3&gt;=K46)*($S$2:$S$3&lt;=L46)), "yes", "no")</f>
        <v>no</v>
      </c>
      <c r="T46" s="21" t="str" cm="1">
        <f t="array" ref="T46">IF(OR(($T$2:$T$3&gt;=I46)*($T$2:$T$3&lt;=J46), ($T$2:$T$3&gt;=K46)*($T$2:$T$3&lt;=L46)), "yes", "no")</f>
        <v>yes</v>
      </c>
    </row>
    <row r="47" spans="1:20" x14ac:dyDescent="0.25">
      <c r="A47" s="2"/>
      <c r="B47" s="3"/>
      <c r="C47" s="1">
        <v>18</v>
      </c>
      <c r="D47" s="1">
        <v>15</v>
      </c>
      <c r="E47" s="1">
        <v>269</v>
      </c>
      <c r="F47" s="1">
        <v>3</v>
      </c>
      <c r="G47" s="1">
        <v>478</v>
      </c>
      <c r="I47">
        <f t="shared" si="1"/>
        <v>209</v>
      </c>
      <c r="J47">
        <f t="shared" si="2"/>
        <v>478</v>
      </c>
      <c r="K47">
        <f t="shared" si="3"/>
        <v>493</v>
      </c>
      <c r="L47">
        <f t="shared" si="4"/>
        <v>496</v>
      </c>
      <c r="N47" s="21" t="str" cm="1">
        <f t="array" ref="N47">IF(OR(($N$2:$N$5&gt;=I47)*($N$2:$N$5&lt;=J47), ($N$2:$N$5&gt;=K47)*($N$2:$N$5&lt;=L47)), "yes", "no")</f>
        <v>yes</v>
      </c>
      <c r="O47" s="21" t="str" cm="1">
        <f t="array" ref="O47">IF(OR(($O$2:$O$9&gt;=I47)*($O$2:$O$9&lt;=J47), ($O$2:$O$9&gt;=K47)*($O$2:$O$9&lt;=L47)), "yes", "no")</f>
        <v>yes</v>
      </c>
      <c r="P47" s="21" t="str" cm="1">
        <f t="array" ref="P47">IF(OR(($P$2:$P$7&gt;=I47)*($P$2:$P$7&lt;=J47), ($P$2:$P$7&gt;=K47)*($P$2:$P$7&lt;=L47)), "yes", "no")</f>
        <v>yes</v>
      </c>
      <c r="Q47" s="21" t="str" cm="1">
        <f t="array" ref="Q47">IF(OR(($Q$2:$Q$3&gt;=I47)*($Q$2:$Q$3&lt;=J47), ($Q$2:$Q$3&gt;=K47)*($Q$2:$Q$3&lt;=L47)), "yes", "no")</f>
        <v>no</v>
      </c>
      <c r="R47" s="21"/>
      <c r="S47" s="21" t="str" cm="1">
        <f t="array" ref="S47">IF(OR(($S$2:$S$3&gt;=I47)*($S$2:$S$3&lt;=J47), ($S$2:$S$3&gt;=K47)*($S$2:$S$3&lt;=L47)), "yes", "no")</f>
        <v>no</v>
      </c>
      <c r="T47" s="21" t="str" cm="1">
        <f t="array" ref="T47">IF(OR(($T$2:$T$3&gt;=I47)*($T$2:$T$3&lt;=J47), ($T$2:$T$3&gt;=K47)*($T$2:$T$3&lt;=L47)), "yes", "no")</f>
        <v>yes</v>
      </c>
    </row>
    <row r="48" spans="1:20" x14ac:dyDescent="0.25">
      <c r="A48" s="7" t="s">
        <v>65</v>
      </c>
      <c r="B48" s="1"/>
      <c r="C48" s="1"/>
      <c r="D48" s="1"/>
      <c r="E48" s="1"/>
      <c r="F48" s="1"/>
      <c r="G48" s="1"/>
      <c r="N48" s="21"/>
      <c r="O48" s="21"/>
      <c r="P48" s="21"/>
      <c r="Q48" s="21"/>
      <c r="R48" s="21"/>
      <c r="S48" s="21"/>
      <c r="T48" s="21"/>
    </row>
    <row r="49" spans="1:20" x14ac:dyDescent="0.25">
      <c r="A49" s="2" t="s">
        <v>66</v>
      </c>
      <c r="B49" s="3" t="s">
        <v>67</v>
      </c>
      <c r="C49" s="1">
        <v>28</v>
      </c>
      <c r="D49" s="1">
        <v>5</v>
      </c>
      <c r="E49" s="1">
        <v>48</v>
      </c>
      <c r="F49" s="1">
        <v>23</v>
      </c>
      <c r="G49" s="1">
        <v>322</v>
      </c>
      <c r="I49">
        <f t="shared" ref="I49:I81" si="5">G49-E49</f>
        <v>274</v>
      </c>
      <c r="J49">
        <f t="shared" ref="J49:J81" si="6">G49</f>
        <v>322</v>
      </c>
      <c r="K49">
        <f t="shared" ref="K49:K81" si="7">J49+D49</f>
        <v>327</v>
      </c>
      <c r="L49">
        <f t="shared" ref="L49:L81" si="8">G49+D49+F49</f>
        <v>350</v>
      </c>
      <c r="N49" s="21" t="str" cm="1">
        <f t="array" ref="N49">IF(OR(($N$2:$N$5&gt;=I49)*($N$2:$N$5&lt;=J49), ($N$2:$N$5&gt;=K49)*($N$2:$N$5&lt;=L49)), "yes", "no")</f>
        <v>no</v>
      </c>
      <c r="O49" s="21" t="str" cm="1">
        <f t="array" ref="O49">IF(OR(($O$2:$O$9&gt;=I49)*($O$2:$O$9&lt;=J49), ($O$2:$O$9&gt;=K49)*($O$2:$O$9&lt;=L49)), "yes", "no")</f>
        <v>yes</v>
      </c>
      <c r="P49" s="21" t="str" cm="1">
        <f t="array" ref="P49">IF(OR(($P$2:$P$7&gt;=I49)*($P$2:$P$7&lt;=J49), ($P$2:$P$7&gt;=K49)*($P$2:$P$7&lt;=L49)), "yes", "no")</f>
        <v>yes</v>
      </c>
      <c r="Q49" s="21" t="str" cm="1">
        <f t="array" ref="Q49">IF(OR(($Q$2:$Q$3&gt;=I49)*($Q$2:$Q$3&lt;=J49), ($Q$2:$Q$3&gt;=K49)*($Q$2:$Q$3&lt;=L49)), "yes", "no")</f>
        <v>no</v>
      </c>
      <c r="R49" s="21"/>
      <c r="S49" s="21" t="str" cm="1">
        <f t="array" ref="S49">IF(OR(($S$2:$S$3&gt;=I49)*($S$2:$S$3&lt;=J49), ($S$2:$S$3&gt;=K49)*($S$2:$S$3&lt;=L49)), "yes", "no")</f>
        <v>no</v>
      </c>
      <c r="T49" s="21" t="str" cm="1">
        <f t="array" ref="T49">IF(OR(($T$2:$T$3&gt;=I49)*($T$2:$T$3&lt;=J49), ($T$2:$T$3&gt;=K49)*($T$2:$T$3&lt;=L49)), "yes", "no")</f>
        <v>no</v>
      </c>
    </row>
    <row r="50" spans="1:20" x14ac:dyDescent="0.25">
      <c r="A50" s="2"/>
      <c r="B50" s="1"/>
      <c r="C50" s="1">
        <v>95</v>
      </c>
      <c r="D50" s="1">
        <v>47</v>
      </c>
      <c r="E50" s="1">
        <v>44</v>
      </c>
      <c r="F50" s="1">
        <v>48</v>
      </c>
      <c r="G50" s="1">
        <v>401</v>
      </c>
      <c r="I50">
        <f t="shared" si="5"/>
        <v>357</v>
      </c>
      <c r="J50">
        <f t="shared" si="6"/>
        <v>401</v>
      </c>
      <c r="K50">
        <f t="shared" si="7"/>
        <v>448</v>
      </c>
      <c r="L50">
        <f t="shared" si="8"/>
        <v>496</v>
      </c>
      <c r="N50" s="21" t="str" cm="1">
        <f t="array" ref="N50">IF(OR(($N$2:$N$5&gt;=I50)*($N$2:$N$5&lt;=J50), ($N$2:$N$5&gt;=K50)*($N$2:$N$5&lt;=L50)), "yes", "no")</f>
        <v>yes</v>
      </c>
      <c r="O50" s="21" t="str" cm="1">
        <f t="array" ref="O50">IF(OR(($O$2:$O$9&gt;=I50)*($O$2:$O$9&lt;=J50), ($O$2:$O$9&gt;=K50)*($O$2:$O$9&lt;=L50)), "yes", "no")</f>
        <v>yes</v>
      </c>
      <c r="P50" s="21" t="str" cm="1">
        <f t="array" ref="P50">IF(OR(($P$2:$P$7&gt;=I50)*($P$2:$P$7&lt;=J50), ($P$2:$P$7&gt;=K50)*($P$2:$P$7&lt;=L50)), "yes", "no")</f>
        <v>no</v>
      </c>
      <c r="Q50" s="21" t="str" cm="1">
        <f t="array" ref="Q50">IF(OR(($Q$2:$Q$3&gt;=I50)*($Q$2:$Q$3&lt;=J50), ($Q$2:$Q$3&gt;=K50)*($Q$2:$Q$3&lt;=L50)), "yes", "no")</f>
        <v>no</v>
      </c>
      <c r="R50" s="21"/>
      <c r="S50" s="21" t="str" cm="1">
        <f t="array" ref="S50">IF(OR(($S$2:$S$3&gt;=I50)*($S$2:$S$3&lt;=J50), ($S$2:$S$3&gt;=K50)*($S$2:$S$3&lt;=L50)), "yes", "no")</f>
        <v>yes</v>
      </c>
      <c r="T50" s="21" t="str" cm="1">
        <f t="array" ref="T50">IF(OR(($T$2:$T$3&gt;=I50)*($T$2:$T$3&lt;=J50), ($T$2:$T$3&gt;=K50)*($T$2:$T$3&lt;=L50)), "yes", "no")</f>
        <v>no</v>
      </c>
    </row>
    <row r="51" spans="1:20" x14ac:dyDescent="0.25">
      <c r="A51" s="2" t="s">
        <v>68</v>
      </c>
      <c r="B51" s="1" t="s">
        <v>11</v>
      </c>
      <c r="C51" s="1">
        <v>18</v>
      </c>
      <c r="D51" s="1">
        <v>15</v>
      </c>
      <c r="E51" s="1">
        <v>269</v>
      </c>
      <c r="F51" s="1">
        <v>3</v>
      </c>
      <c r="G51" s="1">
        <v>478</v>
      </c>
      <c r="I51">
        <f t="shared" si="5"/>
        <v>209</v>
      </c>
      <c r="J51">
        <f t="shared" si="6"/>
        <v>478</v>
      </c>
      <c r="K51">
        <f t="shared" si="7"/>
        <v>493</v>
      </c>
      <c r="L51">
        <f t="shared" si="8"/>
        <v>496</v>
      </c>
      <c r="N51" s="21" t="str" cm="1">
        <f t="array" ref="N51">IF(OR(($N$2:$N$5&gt;=I51)*($N$2:$N$5&lt;=J51), ($N$2:$N$5&gt;=K51)*($N$2:$N$5&lt;=L51)), "yes", "no")</f>
        <v>yes</v>
      </c>
      <c r="O51" s="21" t="str" cm="1">
        <f t="array" ref="O51">IF(OR(($O$2:$O$9&gt;=I51)*($O$2:$O$9&lt;=J51), ($O$2:$O$9&gt;=K51)*($O$2:$O$9&lt;=L51)), "yes", "no")</f>
        <v>yes</v>
      </c>
      <c r="P51" s="21" t="str" cm="1">
        <f t="array" ref="P51">IF(OR(($P$2:$P$7&gt;=I51)*($P$2:$P$7&lt;=J51), ($P$2:$P$7&gt;=K51)*($P$2:$P$7&lt;=L51)), "yes", "no")</f>
        <v>yes</v>
      </c>
      <c r="Q51" s="21" t="str" cm="1">
        <f t="array" ref="Q51">IF(OR(($Q$2:$Q$3&gt;=I51)*($Q$2:$Q$3&lt;=J51), ($Q$2:$Q$3&gt;=K51)*($Q$2:$Q$3&lt;=L51)), "yes", "no")</f>
        <v>no</v>
      </c>
      <c r="R51" s="21"/>
      <c r="S51" s="21" t="str" cm="1">
        <f t="array" ref="S51">IF(OR(($S$2:$S$3&gt;=I51)*($S$2:$S$3&lt;=J51), ($S$2:$S$3&gt;=K51)*($S$2:$S$3&lt;=L51)), "yes", "no")</f>
        <v>no</v>
      </c>
      <c r="T51" s="21" t="str" cm="1">
        <f t="array" ref="T51">IF(OR(($T$2:$T$3&gt;=I51)*($T$2:$T$3&lt;=J51), ($T$2:$T$3&gt;=K51)*($T$2:$T$3&lt;=L51)), "yes", "no")</f>
        <v>yes</v>
      </c>
    </row>
    <row r="52" spans="1:20" x14ac:dyDescent="0.25">
      <c r="A52" s="2" t="s">
        <v>69</v>
      </c>
      <c r="B52" s="1" t="s">
        <v>70</v>
      </c>
      <c r="C52" s="1">
        <v>142</v>
      </c>
      <c r="D52" s="1">
        <v>106</v>
      </c>
      <c r="E52" s="1">
        <v>18</v>
      </c>
      <c r="F52" s="1">
        <v>36</v>
      </c>
      <c r="G52" s="1">
        <v>253</v>
      </c>
      <c r="I52">
        <f t="shared" si="5"/>
        <v>235</v>
      </c>
      <c r="J52">
        <f t="shared" si="6"/>
        <v>253</v>
      </c>
      <c r="K52">
        <f t="shared" si="7"/>
        <v>359</v>
      </c>
      <c r="L52">
        <f t="shared" si="8"/>
        <v>395</v>
      </c>
      <c r="N52" s="21" t="str" cm="1">
        <f t="array" ref="N52">IF(OR(($N$2:$N$5&gt;=I52)*($N$2:$N$5&lt;=J52), ($N$2:$N$5&gt;=K52)*($N$2:$N$5&lt;=L52)), "yes", "no")</f>
        <v>no</v>
      </c>
      <c r="O52" s="21" t="str" cm="1">
        <f t="array" ref="O52">IF(OR(($O$2:$O$9&gt;=I52)*($O$2:$O$9&lt;=J52), ($O$2:$O$9&gt;=K52)*($O$2:$O$9&lt;=L52)), "yes", "no")</f>
        <v>yes</v>
      </c>
      <c r="P52" s="21" t="str" cm="1">
        <f t="array" ref="P52">IF(OR(($P$2:$P$7&gt;=I52)*($P$2:$P$7&lt;=J52), ($P$2:$P$7&gt;=K52)*($P$2:$P$7&lt;=L52)), "yes", "no")</f>
        <v>no</v>
      </c>
      <c r="Q52" s="21" t="str" cm="1">
        <f t="array" ref="Q52">IF(OR(($Q$2:$Q$3&gt;=I52)*($Q$2:$Q$3&lt;=J52), ($Q$2:$Q$3&gt;=K52)*($Q$2:$Q$3&lt;=L52)), "yes", "no")</f>
        <v>no</v>
      </c>
      <c r="R52" s="21"/>
      <c r="S52" s="21" t="str" cm="1">
        <f t="array" ref="S52">IF(OR(($S$2:$S$3&gt;=I52)*($S$2:$S$3&lt;=J52), ($S$2:$S$3&gt;=K52)*($S$2:$S$3&lt;=L52)), "yes", "no")</f>
        <v>no</v>
      </c>
      <c r="T52" s="21" t="str" cm="1">
        <f t="array" ref="T52">IF(OR(($T$2:$T$3&gt;=I52)*($T$2:$T$3&lt;=J52), ($T$2:$T$3&gt;=K52)*($T$2:$T$3&lt;=L52)), "yes", "no")</f>
        <v>no</v>
      </c>
    </row>
    <row r="53" spans="1:20" x14ac:dyDescent="0.25">
      <c r="A53" s="2" t="s">
        <v>71</v>
      </c>
      <c r="B53" s="1" t="s">
        <v>72</v>
      </c>
      <c r="C53" s="1">
        <v>317</v>
      </c>
      <c r="D53" s="1"/>
      <c r="E53" s="1">
        <v>7</v>
      </c>
      <c r="F53" s="1"/>
      <c r="G53" s="1">
        <v>176</v>
      </c>
      <c r="I53">
        <f t="shared" si="5"/>
        <v>169</v>
      </c>
      <c r="J53">
        <f t="shared" si="6"/>
        <v>176</v>
      </c>
      <c r="K53">
        <f t="shared" si="7"/>
        <v>176</v>
      </c>
      <c r="L53">
        <f t="shared" si="8"/>
        <v>176</v>
      </c>
      <c r="N53" s="21" t="str" cm="1">
        <f t="array" ref="N53">IF(OR(($N$2:$N$5&gt;=I53)*($N$2:$N$5&lt;=J53), ($N$2:$N$5&gt;=K53)*($N$2:$N$5&lt;=L53)), "yes", "no")</f>
        <v>no</v>
      </c>
      <c r="O53" s="21" t="str" cm="1">
        <f t="array" ref="O53">IF(OR(($O$2:$O$9&gt;=I53)*($O$2:$O$9&lt;=J53), ($O$2:$O$9&gt;=K53)*($O$2:$O$9&lt;=L53)), "yes", "no")</f>
        <v>no</v>
      </c>
      <c r="P53" s="21" t="str" cm="1">
        <f t="array" ref="P53">IF(OR(($P$2:$P$7&gt;=I53)*($P$2:$P$7&lt;=J53), ($P$2:$P$7&gt;=K53)*($P$2:$P$7&lt;=L53)), "yes", "no")</f>
        <v>no</v>
      </c>
      <c r="Q53" s="21" t="str" cm="1">
        <f t="array" ref="Q53">IF(OR(($Q$2:$Q$3&gt;=I53)*($Q$2:$Q$3&lt;=J53), ($Q$2:$Q$3&gt;=K53)*($Q$2:$Q$3&lt;=L53)), "yes", "no")</f>
        <v>no</v>
      </c>
      <c r="R53" s="21"/>
      <c r="S53" s="21" t="str" cm="1">
        <f t="array" ref="S53">IF(OR(($S$2:$S$3&gt;=I53)*($S$2:$S$3&lt;=J53), ($S$2:$S$3&gt;=K53)*($S$2:$S$3&lt;=L53)), "yes", "no")</f>
        <v>no</v>
      </c>
      <c r="T53" s="21" t="str" cm="1">
        <f t="array" ref="T53">IF(OR(($T$2:$T$3&gt;=I53)*($T$2:$T$3&lt;=J53), ($T$2:$T$3&gt;=K53)*($T$2:$T$3&lt;=L53)), "yes", "no")</f>
        <v>no</v>
      </c>
    </row>
    <row r="54" spans="1:20" x14ac:dyDescent="0.25">
      <c r="A54" s="2" t="s">
        <v>73</v>
      </c>
      <c r="B54" s="1" t="s">
        <v>11</v>
      </c>
      <c r="C54" s="1">
        <v>18</v>
      </c>
      <c r="D54" s="1">
        <v>15</v>
      </c>
      <c r="E54" s="1">
        <v>269</v>
      </c>
      <c r="F54" s="1">
        <v>3</v>
      </c>
      <c r="G54" s="1">
        <v>478</v>
      </c>
      <c r="I54">
        <f t="shared" si="5"/>
        <v>209</v>
      </c>
      <c r="J54">
        <f t="shared" si="6"/>
        <v>478</v>
      </c>
      <c r="K54">
        <f t="shared" si="7"/>
        <v>493</v>
      </c>
      <c r="L54">
        <f t="shared" si="8"/>
        <v>496</v>
      </c>
      <c r="N54" s="21" t="str" cm="1">
        <f t="array" ref="N54">IF(OR(($N$2:$N$5&gt;=I54)*($N$2:$N$5&lt;=J54), ($N$2:$N$5&gt;=K54)*($N$2:$N$5&lt;=L54)), "yes", "no")</f>
        <v>yes</v>
      </c>
      <c r="O54" s="21" t="str" cm="1">
        <f t="array" ref="O54">IF(OR(($O$2:$O$9&gt;=I54)*($O$2:$O$9&lt;=J54), ($O$2:$O$9&gt;=K54)*($O$2:$O$9&lt;=L54)), "yes", "no")</f>
        <v>yes</v>
      </c>
      <c r="P54" s="21" t="str" cm="1">
        <f t="array" ref="P54">IF(OR(($P$2:$P$7&gt;=I54)*($P$2:$P$7&lt;=J54), ($P$2:$P$7&gt;=K54)*($P$2:$P$7&lt;=L54)), "yes", "no")</f>
        <v>yes</v>
      </c>
      <c r="Q54" s="21" t="str" cm="1">
        <f t="array" ref="Q54">IF(OR(($Q$2:$Q$3&gt;=I54)*($Q$2:$Q$3&lt;=J54), ($Q$2:$Q$3&gt;=K54)*($Q$2:$Q$3&lt;=L54)), "yes", "no")</f>
        <v>no</v>
      </c>
      <c r="R54" s="21"/>
      <c r="S54" s="21" t="str" cm="1">
        <f t="array" ref="S54">IF(OR(($S$2:$S$3&gt;=I54)*($S$2:$S$3&lt;=J54), ($S$2:$S$3&gt;=K54)*($S$2:$S$3&lt;=L54)), "yes", "no")</f>
        <v>no</v>
      </c>
      <c r="T54" s="21" t="str" cm="1">
        <f t="array" ref="T54">IF(OR(($T$2:$T$3&gt;=I54)*($T$2:$T$3&lt;=J54), ($T$2:$T$3&gt;=K54)*($T$2:$T$3&lt;=L54)), "yes", "no")</f>
        <v>yes</v>
      </c>
    </row>
    <row r="55" spans="1:20" x14ac:dyDescent="0.25">
      <c r="N55" s="21"/>
      <c r="O55" s="21"/>
      <c r="P55" s="21"/>
      <c r="Q55" s="21"/>
      <c r="R55" s="21"/>
      <c r="S55" s="21"/>
      <c r="T55" s="21"/>
    </row>
    <row r="56" spans="1:20" x14ac:dyDescent="0.25">
      <c r="N56" s="21"/>
      <c r="O56" s="21"/>
      <c r="P56" s="21"/>
      <c r="Q56" s="21"/>
      <c r="R56" s="21"/>
      <c r="S56" s="21"/>
      <c r="T56" s="21"/>
    </row>
    <row r="57" spans="1:20" x14ac:dyDescent="0.25">
      <c r="A57" s="8" t="s">
        <v>74</v>
      </c>
      <c r="B57" s="1"/>
      <c r="C57" s="1"/>
      <c r="D57" s="1"/>
      <c r="E57" s="1"/>
      <c r="F57" s="1"/>
      <c r="G57" s="1"/>
      <c r="N57" s="21"/>
      <c r="O57" s="21"/>
      <c r="P57" s="21"/>
      <c r="Q57" s="21"/>
      <c r="R57" s="21"/>
      <c r="S57" s="21"/>
      <c r="T57" s="21"/>
    </row>
    <row r="58" spans="1:20" x14ac:dyDescent="0.25">
      <c r="A58" s="2" t="s">
        <v>66</v>
      </c>
      <c r="B58" s="1" t="s">
        <v>75</v>
      </c>
      <c r="C58" s="1">
        <v>275</v>
      </c>
      <c r="D58" s="1">
        <v>165</v>
      </c>
      <c r="E58" s="1">
        <v>2</v>
      </c>
      <c r="F58" s="1">
        <v>110</v>
      </c>
      <c r="G58" s="1">
        <v>162</v>
      </c>
      <c r="I58">
        <f t="shared" si="5"/>
        <v>160</v>
      </c>
      <c r="J58">
        <f t="shared" si="6"/>
        <v>162</v>
      </c>
      <c r="K58">
        <f t="shared" si="7"/>
        <v>327</v>
      </c>
      <c r="L58">
        <f t="shared" si="8"/>
        <v>437</v>
      </c>
      <c r="N58" s="21" t="str" cm="1">
        <f t="array" ref="N58">IF(OR(($N$2:$N$5&gt;=I58)*($N$2:$N$5&lt;=J58), ($N$2:$N$5&gt;=K58)*($N$2:$N$5&lt;=L58)), "yes", "no")</f>
        <v>no</v>
      </c>
      <c r="O58" s="21" t="str" cm="1">
        <f t="array" ref="O58">IF(OR(($O$2:$O$9&gt;=I58)*($O$2:$O$9&lt;=J58), ($O$2:$O$9&gt;=K58)*($O$2:$O$9&lt;=L58)), "yes", "no")</f>
        <v>yes</v>
      </c>
      <c r="P58" s="21" t="str" cm="1">
        <f t="array" ref="P58">IF(OR(($P$2:$P$7&gt;=I58)*($P$2:$P$7&lt;=J58), ($P$2:$P$7&gt;=K58)*($P$2:$P$7&lt;=L58)), "yes", "no")</f>
        <v>yes</v>
      </c>
      <c r="Q58" s="21" t="str" cm="1">
        <f t="array" ref="Q58">IF(OR(($Q$2:$Q$3&gt;=I58)*($Q$2:$Q$3&lt;=J58), ($Q$2:$Q$3&gt;=K58)*($Q$2:$Q$3&lt;=L58)), "yes", "no")</f>
        <v>no</v>
      </c>
      <c r="R58" s="21"/>
      <c r="S58" s="21" t="str" cm="1">
        <f t="array" ref="S58">IF(OR(($S$2:$S$3&gt;=I58)*($S$2:$S$3&lt;=J58), ($S$2:$S$3&gt;=K58)*($S$2:$S$3&lt;=L58)), "yes", "no")</f>
        <v>no</v>
      </c>
      <c r="T58" s="21" t="str" cm="1">
        <f t="array" ref="T58">IF(OR(($T$2:$T$3&gt;=I58)*($T$2:$T$3&lt;=J58), ($T$2:$T$3&gt;=K58)*($T$2:$T$3&lt;=L58)), "yes", "no")</f>
        <v>no</v>
      </c>
    </row>
    <row r="59" spans="1:20" x14ac:dyDescent="0.25">
      <c r="A59" s="2" t="s">
        <v>77</v>
      </c>
      <c r="B59" s="1" t="s">
        <v>11</v>
      </c>
      <c r="C59" s="1">
        <v>18</v>
      </c>
      <c r="D59" s="1">
        <v>15</v>
      </c>
      <c r="E59" s="1">
        <v>269</v>
      </c>
      <c r="F59" s="1">
        <v>3</v>
      </c>
      <c r="G59" s="1">
        <v>478</v>
      </c>
      <c r="I59">
        <f t="shared" si="5"/>
        <v>209</v>
      </c>
      <c r="J59">
        <f t="shared" si="6"/>
        <v>478</v>
      </c>
      <c r="K59">
        <f t="shared" si="7"/>
        <v>493</v>
      </c>
      <c r="L59">
        <f t="shared" si="8"/>
        <v>496</v>
      </c>
      <c r="N59" s="21" t="str" cm="1">
        <f t="array" ref="N59">IF(OR(($N$2:$N$5&gt;=I59)*($N$2:$N$5&lt;=J59), ($N$2:$N$5&gt;=K59)*($N$2:$N$5&lt;=L59)), "yes", "no")</f>
        <v>yes</v>
      </c>
      <c r="O59" s="21" t="str" cm="1">
        <f t="array" ref="O59">IF(OR(($O$2:$O$9&gt;=I59)*($O$2:$O$9&lt;=J59), ($O$2:$O$9&gt;=K59)*($O$2:$O$9&lt;=L59)), "yes", "no")</f>
        <v>yes</v>
      </c>
      <c r="P59" s="21" t="str" cm="1">
        <f t="array" ref="P59">IF(OR(($P$2:$P$7&gt;=I59)*($P$2:$P$7&lt;=J59), ($P$2:$P$7&gt;=K59)*($P$2:$P$7&lt;=L59)), "yes", "no")</f>
        <v>yes</v>
      </c>
      <c r="Q59" s="21" t="str" cm="1">
        <f t="array" ref="Q59">IF(OR(($Q$2:$Q$3&gt;=I59)*($Q$2:$Q$3&lt;=J59), ($Q$2:$Q$3&gt;=K59)*($Q$2:$Q$3&lt;=L59)), "yes", "no")</f>
        <v>no</v>
      </c>
      <c r="R59" s="21"/>
      <c r="S59" s="21" t="str" cm="1">
        <f t="array" ref="S59">IF(OR(($S$2:$S$3&gt;=I59)*($S$2:$S$3&lt;=J59), ($S$2:$S$3&gt;=K59)*($S$2:$S$3&lt;=L59)), "yes", "no")</f>
        <v>no</v>
      </c>
      <c r="T59" s="21" t="str" cm="1">
        <f t="array" ref="T59">IF(OR(($T$2:$T$3&gt;=I59)*($T$2:$T$3&lt;=J59), ($T$2:$T$3&gt;=K59)*($T$2:$T$3&lt;=L59)), "yes", "no")</f>
        <v>yes</v>
      </c>
    </row>
    <row r="60" spans="1:20" x14ac:dyDescent="0.25">
      <c r="A60" s="2" t="s">
        <v>78</v>
      </c>
      <c r="B60" s="1" t="s">
        <v>19</v>
      </c>
      <c r="C60" s="1">
        <v>170</v>
      </c>
      <c r="D60" s="1">
        <v>122</v>
      </c>
      <c r="E60" s="1">
        <v>95</v>
      </c>
      <c r="F60" s="1">
        <v>48</v>
      </c>
      <c r="G60" s="1">
        <v>326</v>
      </c>
      <c r="I60">
        <f t="shared" si="5"/>
        <v>231</v>
      </c>
      <c r="J60">
        <f t="shared" si="6"/>
        <v>326</v>
      </c>
      <c r="K60">
        <f t="shared" si="7"/>
        <v>448</v>
      </c>
      <c r="L60">
        <f t="shared" si="8"/>
        <v>496</v>
      </c>
      <c r="N60" s="21" t="str" cm="1">
        <f t="array" ref="N60">IF(OR(($N$2:$N$5&gt;=I60)*($N$2:$N$5&lt;=J60), ($N$2:$N$5&gt;=K60)*($N$2:$N$5&lt;=L60)), "yes", "no")</f>
        <v>yes</v>
      </c>
      <c r="O60" s="21" t="str" cm="1">
        <f t="array" ref="O60">IF(OR(($O$2:$O$9&gt;=I60)*($O$2:$O$9&lt;=J60), ($O$2:$O$9&gt;=K60)*($O$2:$O$9&lt;=L60)), "yes", "no")</f>
        <v>yes</v>
      </c>
      <c r="P60" s="21" t="str" cm="1">
        <f t="array" ref="P60">IF(OR(($P$2:$P$7&gt;=I60)*($P$2:$P$7&lt;=J60), ($P$2:$P$7&gt;=K60)*($P$2:$P$7&lt;=L60)), "yes", "no")</f>
        <v>no</v>
      </c>
      <c r="Q60" s="21" t="str" cm="1">
        <f t="array" ref="Q60">IF(OR(($Q$2:$Q$3&gt;=I60)*($Q$2:$Q$3&lt;=J60), ($Q$2:$Q$3&gt;=K60)*($Q$2:$Q$3&lt;=L60)), "yes", "no")</f>
        <v>no</v>
      </c>
      <c r="R60" s="21"/>
      <c r="S60" s="21" t="str" cm="1">
        <f t="array" ref="S60">IF(OR(($S$2:$S$3&gt;=I60)*($S$2:$S$3&lt;=J60), ($S$2:$S$3&gt;=K60)*($S$2:$S$3&lt;=L60)), "yes", "no")</f>
        <v>yes</v>
      </c>
      <c r="T60" s="21" t="str" cm="1">
        <f t="array" ref="T60">IF(OR(($T$2:$T$3&gt;=I60)*($T$2:$T$3&lt;=J60), ($T$2:$T$3&gt;=K60)*($T$2:$T$3&lt;=L60)), "yes", "no")</f>
        <v>no</v>
      </c>
    </row>
    <row r="61" spans="1:20" x14ac:dyDescent="0.25">
      <c r="A61" s="2" t="s">
        <v>79</v>
      </c>
      <c r="B61" s="1" t="s">
        <v>80</v>
      </c>
      <c r="C61" s="1">
        <v>95</v>
      </c>
      <c r="D61" s="1">
        <v>53</v>
      </c>
      <c r="E61" s="1">
        <v>69</v>
      </c>
      <c r="F61" s="1">
        <v>42</v>
      </c>
      <c r="G61" s="1">
        <v>395</v>
      </c>
      <c r="I61">
        <f t="shared" si="5"/>
        <v>326</v>
      </c>
      <c r="J61">
        <f t="shared" si="6"/>
        <v>395</v>
      </c>
      <c r="K61">
        <f t="shared" si="7"/>
        <v>448</v>
      </c>
      <c r="L61">
        <f t="shared" si="8"/>
        <v>490</v>
      </c>
      <c r="N61" s="21" t="str" cm="1">
        <f t="array" ref="N61">IF(OR(($N$2:$N$5&gt;=I61)*($N$2:$N$5&lt;=J61), ($N$2:$N$5&gt;=K61)*($N$2:$N$5&lt;=L61)), "yes", "no")</f>
        <v>yes</v>
      </c>
      <c r="O61" s="21" t="str" cm="1">
        <f t="array" ref="O61">IF(OR(($O$2:$O$9&gt;=I61)*($O$2:$O$9&lt;=J61), ($O$2:$O$9&gt;=K61)*($O$2:$O$9&lt;=L61)), "yes", "no")</f>
        <v>yes</v>
      </c>
      <c r="P61" s="21" t="str" cm="1">
        <f t="array" ref="P61">IF(OR(($P$2:$P$7&gt;=I61)*($P$2:$P$7&lt;=J61), ($P$2:$P$7&gt;=K61)*($P$2:$P$7&lt;=L61)), "yes", "no")</f>
        <v>yes</v>
      </c>
      <c r="Q61" s="21" t="str" cm="1">
        <f t="array" ref="Q61">IF(OR(($Q$2:$Q$3&gt;=I61)*($Q$2:$Q$3&lt;=J61), ($Q$2:$Q$3&gt;=K61)*($Q$2:$Q$3&lt;=L61)), "yes", "no")</f>
        <v>no</v>
      </c>
      <c r="R61" s="21"/>
      <c r="S61" s="21" t="str" cm="1">
        <f t="array" ref="S61">IF(OR(($S$2:$S$3&gt;=I61)*($S$2:$S$3&lt;=J61), ($S$2:$S$3&gt;=K61)*($S$2:$S$3&lt;=L61)), "yes", "no")</f>
        <v>yes</v>
      </c>
      <c r="T61" s="21" t="str" cm="1">
        <f t="array" ref="T61">IF(OR(($T$2:$T$3&gt;=I61)*($T$2:$T$3&lt;=J61), ($T$2:$T$3&gt;=K61)*($T$2:$T$3&lt;=L61)), "yes", "no")</f>
        <v>no</v>
      </c>
    </row>
    <row r="62" spans="1:20" x14ac:dyDescent="0.25">
      <c r="A62" s="2" t="s">
        <v>81</v>
      </c>
      <c r="B62" s="1" t="s">
        <v>7</v>
      </c>
      <c r="C62" s="1">
        <v>124</v>
      </c>
      <c r="D62" s="1">
        <v>59</v>
      </c>
      <c r="E62" s="1">
        <v>39</v>
      </c>
      <c r="F62" s="1">
        <v>47</v>
      </c>
      <c r="G62" s="1">
        <v>395</v>
      </c>
      <c r="I62">
        <f t="shared" si="5"/>
        <v>356</v>
      </c>
      <c r="J62">
        <f t="shared" si="6"/>
        <v>395</v>
      </c>
      <c r="K62">
        <f t="shared" si="7"/>
        <v>454</v>
      </c>
      <c r="L62">
        <f t="shared" si="8"/>
        <v>501</v>
      </c>
      <c r="N62" s="21" t="str" cm="1">
        <f t="array" ref="N62">IF(OR(($N$2:$N$5&gt;=I62)*($N$2:$N$5&lt;=J62), ($N$2:$N$5&gt;=K62)*($N$2:$N$5&lt;=L62)), "yes", "no")</f>
        <v>yes</v>
      </c>
      <c r="O62" s="21" t="str" cm="1">
        <f t="array" ref="O62">IF(OR(($O$2:$O$9&gt;=I62)*($O$2:$O$9&lt;=J62), ($O$2:$O$9&gt;=K62)*($O$2:$O$9&lt;=L62)), "yes", "no")</f>
        <v>yes</v>
      </c>
      <c r="P62" s="21" t="str" cm="1">
        <f t="array" ref="P62">IF(OR(($P$2:$P$7&gt;=I62)*($P$2:$P$7&lt;=J62), ($P$2:$P$7&gt;=K62)*($P$2:$P$7&lt;=L62)), "yes", "no")</f>
        <v>no</v>
      </c>
      <c r="Q62" s="21" t="str" cm="1">
        <f t="array" ref="Q62">IF(OR(($Q$2:$Q$3&gt;=I62)*($Q$2:$Q$3&lt;=J62), ($Q$2:$Q$3&gt;=K62)*($Q$2:$Q$3&lt;=L62)), "yes", "no")</f>
        <v>no</v>
      </c>
      <c r="R62" s="21"/>
      <c r="S62" s="21" t="str" cm="1">
        <f t="array" ref="S62">IF(OR(($S$2:$S$3&gt;=I62)*($S$2:$S$3&lt;=J62), ($S$2:$S$3&gt;=K62)*($S$2:$S$3&lt;=L62)), "yes", "no")</f>
        <v>yes</v>
      </c>
      <c r="T62" s="21" t="str" cm="1">
        <f t="array" ref="T62">IF(OR(($T$2:$T$3&gt;=I62)*($T$2:$T$3&lt;=J62), ($T$2:$T$3&gt;=K62)*($T$2:$T$3&lt;=L62)), "yes", "no")</f>
        <v>no</v>
      </c>
    </row>
    <row r="63" spans="1:20" x14ac:dyDescent="0.25">
      <c r="A63" s="2" t="s">
        <v>82</v>
      </c>
      <c r="B63" s="1" t="s">
        <v>27</v>
      </c>
      <c r="C63" s="1">
        <v>95</v>
      </c>
      <c r="D63" s="1">
        <v>47</v>
      </c>
      <c r="E63" s="1">
        <v>44</v>
      </c>
      <c r="F63" s="1">
        <v>48</v>
      </c>
      <c r="G63" s="1">
        <v>401</v>
      </c>
      <c r="I63">
        <f t="shared" si="5"/>
        <v>357</v>
      </c>
      <c r="J63">
        <f t="shared" si="6"/>
        <v>401</v>
      </c>
      <c r="K63">
        <f t="shared" si="7"/>
        <v>448</v>
      </c>
      <c r="L63">
        <f t="shared" si="8"/>
        <v>496</v>
      </c>
      <c r="N63" s="21" t="str" cm="1">
        <f t="array" ref="N63">IF(OR(($N$2:$N$5&gt;=I63)*($N$2:$N$5&lt;=J63), ($N$2:$N$5&gt;=K63)*($N$2:$N$5&lt;=L63)), "yes", "no")</f>
        <v>yes</v>
      </c>
      <c r="O63" s="21" t="str" cm="1">
        <f t="array" ref="O63">IF(OR(($O$2:$O$9&gt;=I63)*($O$2:$O$9&lt;=J63), ($O$2:$O$9&gt;=K63)*($O$2:$O$9&lt;=L63)), "yes", "no")</f>
        <v>yes</v>
      </c>
      <c r="P63" s="21" t="str" cm="1">
        <f t="array" ref="P63">IF(OR(($P$2:$P$7&gt;=I63)*($P$2:$P$7&lt;=J63), ($P$2:$P$7&gt;=K63)*($P$2:$P$7&lt;=L63)), "yes", "no")</f>
        <v>no</v>
      </c>
      <c r="Q63" s="21" t="str" cm="1">
        <f t="array" ref="Q63">IF(OR(($Q$2:$Q$3&gt;=I63)*($Q$2:$Q$3&lt;=J63), ($Q$2:$Q$3&gt;=K63)*($Q$2:$Q$3&lt;=L63)), "yes", "no")</f>
        <v>no</v>
      </c>
      <c r="R63" s="21"/>
      <c r="S63" s="21" t="str" cm="1">
        <f t="array" ref="S63">IF(OR(($S$2:$S$3&gt;=I63)*($S$2:$S$3&lt;=J63), ($S$2:$S$3&gt;=K63)*($S$2:$S$3&lt;=L63)), "yes", "no")</f>
        <v>yes</v>
      </c>
      <c r="T63" s="21" t="str" cm="1">
        <f t="array" ref="T63">IF(OR(($T$2:$T$3&gt;=I63)*($T$2:$T$3&lt;=J63), ($T$2:$T$3&gt;=K63)*($T$2:$T$3&lt;=L63)), "yes", "no")</f>
        <v>no</v>
      </c>
    </row>
    <row r="64" spans="1:20" x14ac:dyDescent="0.25">
      <c r="A64" s="2" t="s">
        <v>83</v>
      </c>
      <c r="B64" s="1" t="s">
        <v>84</v>
      </c>
      <c r="C64" s="1">
        <v>332</v>
      </c>
      <c r="D64" s="1" t="s">
        <v>76</v>
      </c>
      <c r="E64" s="1">
        <v>83</v>
      </c>
      <c r="F64" s="1">
        <v>500</v>
      </c>
      <c r="G64" s="1">
        <v>190</v>
      </c>
      <c r="I64">
        <f t="shared" si="5"/>
        <v>107</v>
      </c>
      <c r="J64">
        <f t="shared" si="6"/>
        <v>190</v>
      </c>
      <c r="N64" s="21" t="str" cm="1">
        <f t="array" ref="N64">IF(OR(($N$2:$N$5&gt;=I64)*($N$2:$N$5&lt;=J64), ($N$2:$N$5&gt;=K64)*($N$2:$N$5&lt;=L64)), "yes", "no")</f>
        <v>no</v>
      </c>
      <c r="O64" s="21" t="str" cm="1">
        <f t="array" ref="O64">IF(OR(($O$2:$O$9&gt;=I64)*($O$2:$O$9&lt;=J64), ($O$2:$O$9&gt;=K64)*($O$2:$O$9&lt;=L64)), "yes", "no")</f>
        <v>no</v>
      </c>
      <c r="P64" s="21" t="str" cm="1">
        <f t="array" ref="P64">IF(OR(($P$2:$P$7&gt;=I64)*($P$2:$P$7&lt;=J64), ($P$2:$P$7&gt;=K64)*($P$2:$P$7&lt;=L64)), "yes", "no")</f>
        <v>yes</v>
      </c>
      <c r="Q64" s="21" t="str" cm="1">
        <f t="array" ref="Q64">IF(OR(($Q$2:$Q$3&gt;=I64)*($Q$2:$Q$3&lt;=J64), ($Q$2:$Q$3&gt;=K64)*($Q$2:$Q$3&lt;=L64)), "yes", "no")</f>
        <v>no</v>
      </c>
      <c r="R64" s="21"/>
      <c r="S64" s="21" t="str" cm="1">
        <f t="array" ref="S64">IF(OR(($S$2:$S$3&gt;=I64)*($S$2:$S$3&lt;=J64), ($S$2:$S$3&gt;=K64)*($S$2:$S$3&lt;=L64)), "yes", "no")</f>
        <v>no</v>
      </c>
      <c r="T64" s="21" t="str" cm="1">
        <f t="array" ref="T64">IF(OR(($T$2:$T$3&gt;=I64)*($T$2:$T$3&lt;=J64), ($T$2:$T$3&gt;=K64)*($T$2:$T$3&lt;=L64)), "yes", "no")</f>
        <v>no</v>
      </c>
    </row>
    <row r="65" spans="1:20" x14ac:dyDescent="0.25">
      <c r="A65" s="2"/>
      <c r="B65" s="1"/>
      <c r="C65" s="1"/>
      <c r="D65" s="1"/>
      <c r="E65" s="1"/>
      <c r="F65" s="1"/>
      <c r="G65" s="1"/>
      <c r="N65" s="21"/>
      <c r="O65" s="21"/>
      <c r="P65" s="21"/>
      <c r="Q65" s="21"/>
      <c r="R65" s="21"/>
      <c r="S65" s="21"/>
      <c r="T65" s="21"/>
    </row>
    <row r="66" spans="1:20" x14ac:dyDescent="0.25">
      <c r="A66" s="2" t="s">
        <v>85</v>
      </c>
      <c r="B66" s="3" t="s">
        <v>86</v>
      </c>
      <c r="C66" s="1">
        <v>54</v>
      </c>
      <c r="D66" s="1">
        <v>6</v>
      </c>
      <c r="E66" s="1">
        <v>60</v>
      </c>
      <c r="F66" s="1">
        <v>48</v>
      </c>
      <c r="G66" s="1">
        <v>268</v>
      </c>
      <c r="I66">
        <f t="shared" si="5"/>
        <v>208</v>
      </c>
      <c r="J66">
        <f t="shared" si="6"/>
        <v>268</v>
      </c>
      <c r="K66">
        <f t="shared" si="7"/>
        <v>274</v>
      </c>
      <c r="L66">
        <f t="shared" si="8"/>
        <v>322</v>
      </c>
      <c r="N66" s="21" t="str" cm="1">
        <f t="array" ref="N66">IF(OR(($N$2:$N$5&gt;=I66)*($N$2:$N$5&lt;=J66), ($N$2:$N$5&gt;=K66)*($N$2:$N$5&lt;=L66)), "yes", "no")</f>
        <v>no</v>
      </c>
      <c r="O66" s="21" t="str" cm="1">
        <f t="array" ref="O66">IF(OR(($O$2:$O$9&gt;=I66)*($O$2:$O$9&lt;=J66), ($O$2:$O$9&gt;=K66)*($O$2:$O$9&lt;=L66)), "yes", "no")</f>
        <v>yes</v>
      </c>
      <c r="P66" s="21" t="str" cm="1">
        <f t="array" ref="P66">IF(OR(($P$2:$P$7&gt;=I66)*($P$2:$P$7&lt;=J66), ($P$2:$P$7&gt;=K66)*($P$2:$P$7&lt;=L66)), "yes", "no")</f>
        <v>no</v>
      </c>
      <c r="Q66" s="21" t="str" cm="1">
        <f t="array" ref="Q66">IF(OR(($Q$2:$Q$3&gt;=I66)*($Q$2:$Q$3&lt;=J66), ($Q$2:$Q$3&gt;=K66)*($Q$2:$Q$3&lt;=L66)), "yes", "no")</f>
        <v>no</v>
      </c>
      <c r="R66" s="21"/>
      <c r="S66" s="21" t="str" cm="1">
        <f t="array" ref="S66">IF(OR(($S$2:$S$3&gt;=I66)*($S$2:$S$3&lt;=J66), ($S$2:$S$3&gt;=K66)*($S$2:$S$3&lt;=L66)), "yes", "no")</f>
        <v>no</v>
      </c>
      <c r="T66" s="21" t="str" cm="1">
        <f t="array" ref="T66">IF(OR(($T$2:$T$3&gt;=I66)*($T$2:$T$3&lt;=J66), ($T$2:$T$3&gt;=K66)*($T$2:$T$3&lt;=L66)), "yes", "no")</f>
        <v>yes</v>
      </c>
    </row>
    <row r="67" spans="1:20" x14ac:dyDescent="0.25">
      <c r="A67" s="1"/>
      <c r="B67" s="1"/>
      <c r="C67" s="1">
        <v>107</v>
      </c>
      <c r="D67" s="1">
        <v>59</v>
      </c>
      <c r="E67" s="1">
        <v>39</v>
      </c>
      <c r="F67" s="1">
        <v>47</v>
      </c>
      <c r="G67" s="1">
        <v>395</v>
      </c>
      <c r="I67">
        <f t="shared" si="5"/>
        <v>356</v>
      </c>
      <c r="J67">
        <f t="shared" si="6"/>
        <v>395</v>
      </c>
      <c r="K67">
        <f t="shared" si="7"/>
        <v>454</v>
      </c>
      <c r="L67">
        <f t="shared" si="8"/>
        <v>501</v>
      </c>
      <c r="N67" s="21" t="str" cm="1">
        <f t="array" ref="N67">IF(OR(($N$2:$N$5&gt;=I67)*($N$2:$N$5&lt;=J67), ($N$2:$N$5&gt;=K67)*($N$2:$N$5&lt;=L67)), "yes", "no")</f>
        <v>yes</v>
      </c>
      <c r="O67" s="21" t="str" cm="1">
        <f t="array" ref="O67">IF(OR(($O$2:$O$9&gt;=I67)*($O$2:$O$9&lt;=J67), ($O$2:$O$9&gt;=K67)*($O$2:$O$9&lt;=L67)), "yes", "no")</f>
        <v>yes</v>
      </c>
      <c r="P67" s="21" t="str" cm="1">
        <f t="array" ref="P67">IF(OR(($P$2:$P$7&gt;=I67)*($P$2:$P$7&lt;=J67), ($P$2:$P$7&gt;=K67)*($P$2:$P$7&lt;=L67)), "yes", "no")</f>
        <v>no</v>
      </c>
      <c r="Q67" s="21" t="str" cm="1">
        <f t="array" ref="Q67">IF(OR(($Q$2:$Q$3&gt;=I67)*($Q$2:$Q$3&lt;=J67), ($Q$2:$Q$3&gt;=K67)*($Q$2:$Q$3&lt;=L67)), "yes", "no")</f>
        <v>no</v>
      </c>
      <c r="R67" s="21"/>
      <c r="S67" s="21" t="str" cm="1">
        <f t="array" ref="S67">IF(OR(($S$2:$S$3&gt;=I67)*($S$2:$S$3&lt;=J67), ($S$2:$S$3&gt;=K67)*($S$2:$S$3&lt;=L67)), "yes", "no")</f>
        <v>yes</v>
      </c>
      <c r="T67" s="21" t="str" cm="1">
        <f t="array" ref="T67">IF(OR(($T$2:$T$3&gt;=I67)*($T$2:$T$3&lt;=J67), ($T$2:$T$3&gt;=K67)*($T$2:$T$3&lt;=L67)), "yes", "no")</f>
        <v>no</v>
      </c>
    </row>
    <row r="68" spans="1:20" x14ac:dyDescent="0.25">
      <c r="A68" s="2" t="s">
        <v>87</v>
      </c>
      <c r="B68" s="1" t="s">
        <v>88</v>
      </c>
      <c r="C68" s="1">
        <v>175</v>
      </c>
      <c r="D68" s="1">
        <v>101</v>
      </c>
      <c r="E68" s="1">
        <v>26</v>
      </c>
      <c r="F68" s="1">
        <v>74</v>
      </c>
      <c r="G68" s="1">
        <v>226</v>
      </c>
      <c r="I68">
        <f t="shared" si="5"/>
        <v>200</v>
      </c>
      <c r="J68">
        <f t="shared" si="6"/>
        <v>226</v>
      </c>
      <c r="K68">
        <f t="shared" si="7"/>
        <v>327</v>
      </c>
      <c r="L68">
        <f t="shared" si="8"/>
        <v>401</v>
      </c>
      <c r="N68" s="21" t="str" cm="1">
        <f t="array" ref="N68">IF(OR(($N$2:$N$5&gt;=I68)*($N$2:$N$5&lt;=J68), ($N$2:$N$5&gt;=K68)*($N$2:$N$5&lt;=L68)), "yes", "no")</f>
        <v>no</v>
      </c>
      <c r="O68" s="21" t="str" cm="1">
        <f t="array" ref="O68">IF(OR(($O$2:$O$9&gt;=I68)*($O$2:$O$9&lt;=J68), ($O$2:$O$9&gt;=K68)*($O$2:$O$9&lt;=L68)), "yes", "no")</f>
        <v>yes</v>
      </c>
      <c r="P68" s="21" t="str" cm="1">
        <f t="array" ref="P68">IF(OR(($P$2:$P$7&gt;=I68)*($P$2:$P$7&lt;=J68), ($P$2:$P$7&gt;=K68)*($P$2:$P$7&lt;=L68)), "yes", "no")</f>
        <v>yes</v>
      </c>
      <c r="Q68" s="21" t="str" cm="1">
        <f t="array" ref="Q68">IF(OR(($Q$2:$Q$3&gt;=I68)*($Q$2:$Q$3&lt;=J68), ($Q$2:$Q$3&gt;=K68)*($Q$2:$Q$3&lt;=L68)), "yes", "no")</f>
        <v>no</v>
      </c>
      <c r="R68" s="21"/>
      <c r="S68" s="21" t="str" cm="1">
        <f t="array" ref="S68">IF(OR(($S$2:$S$3&gt;=I68)*($S$2:$S$3&lt;=J68), ($S$2:$S$3&gt;=K68)*($S$2:$S$3&lt;=L68)), "yes", "no")</f>
        <v>no</v>
      </c>
      <c r="T68" s="21" t="str" cm="1">
        <f t="array" ref="T68">IF(OR(($T$2:$T$3&gt;=I68)*($T$2:$T$3&lt;=J68), ($T$2:$T$3&gt;=K68)*($T$2:$T$3&lt;=L68)), "yes", "no")</f>
        <v>yes</v>
      </c>
    </row>
    <row r="69" spans="1:20" x14ac:dyDescent="0.25">
      <c r="A69" s="2" t="s">
        <v>89</v>
      </c>
      <c r="B69" s="1" t="s">
        <v>4</v>
      </c>
      <c r="C69" s="1"/>
      <c r="D69" s="1"/>
      <c r="E69" s="1"/>
      <c r="F69" s="1"/>
      <c r="G69" s="1">
        <v>326</v>
      </c>
      <c r="I69">
        <f t="shared" si="5"/>
        <v>326</v>
      </c>
      <c r="J69">
        <f t="shared" si="6"/>
        <v>326</v>
      </c>
      <c r="K69">
        <f t="shared" si="7"/>
        <v>326</v>
      </c>
      <c r="L69">
        <f t="shared" si="8"/>
        <v>326</v>
      </c>
      <c r="N69" s="21" t="str" cm="1">
        <f t="array" ref="N69">IF(OR(($N$2:$N$5&gt;=I69)*($N$2:$N$5&lt;=J69), ($N$2:$N$5&gt;=K69)*($N$2:$N$5&lt;=L69)), "yes", "no")</f>
        <v>no</v>
      </c>
      <c r="O69" s="21" t="str" cm="1">
        <f t="array" ref="O69">IF(OR(($O$2:$O$9&gt;=I69)*($O$2:$O$9&lt;=J69), ($O$2:$O$9&gt;=K69)*($O$2:$O$9&lt;=L69)), "yes", "no")</f>
        <v>no</v>
      </c>
      <c r="P69" s="21" t="str" cm="1">
        <f t="array" ref="P69">IF(OR(($P$2:$P$7&gt;=I69)*($P$2:$P$7&lt;=J69), ($P$2:$P$7&gt;=K69)*($P$2:$P$7&lt;=L69)), "yes", "no")</f>
        <v>no</v>
      </c>
      <c r="Q69" s="21" t="str" cm="1">
        <f t="array" ref="Q69">IF(OR(($Q$2:$Q$3&gt;=I69)*($Q$2:$Q$3&lt;=J69), ($Q$2:$Q$3&gt;=K69)*($Q$2:$Q$3&lt;=L69)), "yes", "no")</f>
        <v>no</v>
      </c>
      <c r="R69" s="21"/>
      <c r="S69" s="21" t="str" cm="1">
        <f t="array" ref="S69">IF(OR(($S$2:$S$3&gt;=I69)*($S$2:$S$3&lt;=J69), ($S$2:$S$3&gt;=K69)*($S$2:$S$3&lt;=L69)), "yes", "no")</f>
        <v>no</v>
      </c>
      <c r="T69" s="21" t="str" cm="1">
        <f t="array" ref="T69">IF(OR(($T$2:$T$3&gt;=I69)*($T$2:$T$3&lt;=J69), ($T$2:$T$3&gt;=K69)*($T$2:$T$3&lt;=L69)), "yes", "no")</f>
        <v>no</v>
      </c>
    </row>
    <row r="70" spans="1:20" x14ac:dyDescent="0.25">
      <c r="A70" s="2" t="s">
        <v>90</v>
      </c>
      <c r="B70" s="1" t="s">
        <v>91</v>
      </c>
      <c r="C70" s="1">
        <v>193</v>
      </c>
      <c r="D70" s="1">
        <v>151</v>
      </c>
      <c r="E70" s="1">
        <v>17</v>
      </c>
      <c r="F70" s="1">
        <v>42</v>
      </c>
      <c r="G70" s="1">
        <v>205</v>
      </c>
      <c r="I70">
        <f t="shared" si="5"/>
        <v>188</v>
      </c>
      <c r="J70">
        <f t="shared" si="6"/>
        <v>205</v>
      </c>
      <c r="K70">
        <f t="shared" si="7"/>
        <v>356</v>
      </c>
      <c r="L70">
        <f t="shared" si="8"/>
        <v>398</v>
      </c>
      <c r="N70" s="21" t="str" cm="1">
        <f t="array" ref="N70">IF(OR(($N$2:$N$5&gt;=I70)*($N$2:$N$5&lt;=J70), ($N$2:$N$5&gt;=K70)*($N$2:$N$5&lt;=L70)), "yes", "no")</f>
        <v>no</v>
      </c>
      <c r="O70" s="21" t="str" cm="1">
        <f t="array" ref="O70">IF(OR(($O$2:$O$9&gt;=I70)*($O$2:$O$9&lt;=J70), ($O$2:$O$9&gt;=K70)*($O$2:$O$9&lt;=L70)), "yes", "no")</f>
        <v>yes</v>
      </c>
      <c r="P70" s="21" t="str" cm="1">
        <f t="array" ref="P70">IF(OR(($P$2:$P$7&gt;=I70)*($P$2:$P$7&lt;=J70), ($P$2:$P$7&gt;=K70)*($P$2:$P$7&lt;=L70)), "yes", "no")</f>
        <v>yes</v>
      </c>
      <c r="Q70" s="21" t="str" cm="1">
        <f t="array" ref="Q70">IF(OR(($Q$2:$Q$3&gt;=I70)*($Q$2:$Q$3&lt;=J70), ($Q$2:$Q$3&gt;=K70)*($Q$2:$Q$3&lt;=L70)), "yes", "no")</f>
        <v>no</v>
      </c>
      <c r="R70" s="21"/>
      <c r="S70" s="21" t="str" cm="1">
        <f t="array" ref="S70">IF(OR(($S$2:$S$3&gt;=I70)*($S$2:$S$3&lt;=J70), ($S$2:$S$3&gt;=K70)*($S$2:$S$3&lt;=L70)), "yes", "no")</f>
        <v>no</v>
      </c>
      <c r="T70" s="21" t="str" cm="1">
        <f t="array" ref="T70">IF(OR(($T$2:$T$3&gt;=I70)*($T$2:$T$3&lt;=J70), ($T$2:$T$3&gt;=K70)*($T$2:$T$3&lt;=L70)), "yes", "no")</f>
        <v>no</v>
      </c>
    </row>
    <row r="71" spans="1:20" x14ac:dyDescent="0.25">
      <c r="A71" s="2" t="s">
        <v>92</v>
      </c>
      <c r="B71" s="1" t="s">
        <v>93</v>
      </c>
      <c r="C71" s="1">
        <v>54</v>
      </c>
      <c r="D71" s="1">
        <v>6</v>
      </c>
      <c r="E71" s="1">
        <v>60</v>
      </c>
      <c r="F71" s="1">
        <v>48</v>
      </c>
      <c r="G71" s="1">
        <v>268</v>
      </c>
      <c r="I71">
        <f t="shared" si="5"/>
        <v>208</v>
      </c>
      <c r="J71">
        <f t="shared" si="6"/>
        <v>268</v>
      </c>
      <c r="K71">
        <f t="shared" si="7"/>
        <v>274</v>
      </c>
      <c r="L71">
        <f t="shared" si="8"/>
        <v>322</v>
      </c>
      <c r="N71" s="21" t="str" cm="1">
        <f t="array" ref="N71">IF(OR(($N$2:$N$5&gt;=I71)*($N$2:$N$5&lt;=J71), ($N$2:$N$5&gt;=K71)*($N$2:$N$5&lt;=L71)), "yes", "no")</f>
        <v>no</v>
      </c>
      <c r="O71" s="21" t="str" cm="1">
        <f t="array" ref="O71">IF(OR(($O$2:$O$9&gt;=I71)*($O$2:$O$9&lt;=J71), ($O$2:$O$9&gt;=K71)*($O$2:$O$9&lt;=L71)), "yes", "no")</f>
        <v>yes</v>
      </c>
      <c r="P71" s="21" t="str" cm="1">
        <f t="array" ref="P71">IF(OR(($P$2:$P$7&gt;=I71)*($P$2:$P$7&lt;=J71), ($P$2:$P$7&gt;=K71)*($P$2:$P$7&lt;=L71)), "yes", "no")</f>
        <v>no</v>
      </c>
      <c r="Q71" s="21" t="str" cm="1">
        <f t="array" ref="Q71">IF(OR(($Q$2:$Q$3&gt;=I71)*($Q$2:$Q$3&lt;=J71), ($Q$2:$Q$3&gt;=K71)*($Q$2:$Q$3&lt;=L71)), "yes", "no")</f>
        <v>no</v>
      </c>
      <c r="R71" s="21"/>
      <c r="S71" s="21" t="str" cm="1">
        <f t="array" ref="S71">IF(OR(($S$2:$S$3&gt;=I71)*($S$2:$S$3&lt;=J71), ($S$2:$S$3&gt;=K71)*($S$2:$S$3&lt;=L71)), "yes", "no")</f>
        <v>no</v>
      </c>
      <c r="T71" s="21" t="str" cm="1">
        <f t="array" ref="T71">IF(OR(($T$2:$T$3&gt;=I71)*($T$2:$T$3&lt;=J71), ($T$2:$T$3&gt;=K71)*($T$2:$T$3&lt;=L71)), "yes", "no")</f>
        <v>yes</v>
      </c>
    </row>
    <row r="72" spans="1:20" x14ac:dyDescent="0.25">
      <c r="A72" s="2" t="s">
        <v>94</v>
      </c>
      <c r="B72" s="1" t="s">
        <v>93</v>
      </c>
      <c r="C72" s="1">
        <v>54</v>
      </c>
      <c r="D72" s="1">
        <v>6</v>
      </c>
      <c r="E72" s="1">
        <v>60</v>
      </c>
      <c r="F72" s="1">
        <v>48</v>
      </c>
      <c r="G72" s="1">
        <v>268</v>
      </c>
      <c r="I72">
        <f t="shared" si="5"/>
        <v>208</v>
      </c>
      <c r="J72">
        <f t="shared" si="6"/>
        <v>268</v>
      </c>
      <c r="K72">
        <f t="shared" si="7"/>
        <v>274</v>
      </c>
      <c r="L72">
        <f t="shared" si="8"/>
        <v>322</v>
      </c>
      <c r="N72" s="21" t="str" cm="1">
        <f t="array" ref="N72">IF(OR(($N$2:$N$5&gt;=I72)*($N$2:$N$5&lt;=J72), ($N$2:$N$5&gt;=K72)*($N$2:$N$5&lt;=L72)), "yes", "no")</f>
        <v>no</v>
      </c>
      <c r="O72" s="21" t="str" cm="1">
        <f t="array" ref="O72">IF(OR(($O$2:$O$9&gt;=I72)*($O$2:$O$9&lt;=J72), ($O$2:$O$9&gt;=K72)*($O$2:$O$9&lt;=L72)), "yes", "no")</f>
        <v>yes</v>
      </c>
      <c r="P72" s="21" t="str" cm="1">
        <f t="array" ref="P72">IF(OR(($P$2:$P$7&gt;=I72)*($P$2:$P$7&lt;=J72), ($P$2:$P$7&gt;=K72)*($P$2:$P$7&lt;=L72)), "yes", "no")</f>
        <v>no</v>
      </c>
      <c r="Q72" s="21" t="str" cm="1">
        <f t="array" ref="Q72">IF(OR(($Q$2:$Q$3&gt;=I72)*($Q$2:$Q$3&lt;=J72), ($Q$2:$Q$3&gt;=K72)*($Q$2:$Q$3&lt;=L72)), "yes", "no")</f>
        <v>no</v>
      </c>
      <c r="R72" s="21"/>
      <c r="S72" s="21" t="str" cm="1">
        <f t="array" ref="S72">IF(OR(($S$2:$S$3&gt;=I72)*($S$2:$S$3&lt;=J72), ($S$2:$S$3&gt;=K72)*($S$2:$S$3&lt;=L72)), "yes", "no")</f>
        <v>no</v>
      </c>
      <c r="T72" s="21" t="str" cm="1">
        <f t="array" ref="T72">IF(OR(($T$2:$T$3&gt;=I72)*($T$2:$T$3&lt;=J72), ($T$2:$T$3&gt;=K72)*($T$2:$T$3&lt;=L72)), "yes", "no")</f>
        <v>yes</v>
      </c>
    </row>
    <row r="73" spans="1:20" x14ac:dyDescent="0.25">
      <c r="A73" s="2" t="s">
        <v>95</v>
      </c>
      <c r="B73" s="1" t="s">
        <v>93</v>
      </c>
      <c r="C73" s="1">
        <v>54</v>
      </c>
      <c r="D73" s="1">
        <v>6</v>
      </c>
      <c r="E73" s="1">
        <v>60</v>
      </c>
      <c r="F73" s="1">
        <v>48</v>
      </c>
      <c r="G73" s="1">
        <v>478</v>
      </c>
      <c r="I73">
        <f t="shared" si="5"/>
        <v>418</v>
      </c>
      <c r="J73">
        <f t="shared" si="6"/>
        <v>478</v>
      </c>
      <c r="K73">
        <f t="shared" si="7"/>
        <v>484</v>
      </c>
      <c r="L73">
        <f t="shared" si="8"/>
        <v>532</v>
      </c>
      <c r="N73" s="21" t="str" cm="1">
        <f t="array" ref="N73">IF(OR(($N$2:$N$5&gt;=I73)*($N$2:$N$5&lt;=J73), ($N$2:$N$5&gt;=K73)*($N$2:$N$5&lt;=L73)), "yes", "no")</f>
        <v>yes</v>
      </c>
      <c r="O73" s="21" t="str" cm="1">
        <f t="array" ref="O73">IF(OR(($O$2:$O$9&gt;=I73)*($O$2:$O$9&lt;=J73), ($O$2:$O$9&gt;=K73)*($O$2:$O$9&lt;=L73)), "yes", "no")</f>
        <v>yes</v>
      </c>
      <c r="P73" s="21" t="str" cm="1">
        <f t="array" ref="P73">IF(OR(($P$2:$P$7&gt;=I73)*($P$2:$P$7&lt;=J73), ($P$2:$P$7&gt;=K73)*($P$2:$P$7&lt;=L73)), "yes", "no")</f>
        <v>no</v>
      </c>
      <c r="Q73" s="21" t="str" cm="1">
        <f t="array" ref="Q73">IF(OR(($Q$2:$Q$3&gt;=I73)*($Q$2:$Q$3&lt;=J73), ($Q$2:$Q$3&gt;=K73)*($Q$2:$Q$3&lt;=L73)), "yes", "no")</f>
        <v>no</v>
      </c>
      <c r="R73" s="21"/>
      <c r="S73" s="21" t="str" cm="1">
        <f t="array" ref="S73">IF(OR(($S$2:$S$3&gt;=I73)*($S$2:$S$3&lt;=J73), ($S$2:$S$3&gt;=K73)*($S$2:$S$3&lt;=L73)), "yes", "no")</f>
        <v>yes</v>
      </c>
      <c r="T73" s="21" t="str" cm="1">
        <f t="array" ref="T73">IF(OR(($T$2:$T$3&gt;=I73)*($T$2:$T$3&lt;=J73), ($T$2:$T$3&gt;=K73)*($T$2:$T$3&lt;=L73)), "yes", "no")</f>
        <v>no</v>
      </c>
    </row>
    <row r="74" spans="1:20" x14ac:dyDescent="0.25">
      <c r="A74" s="2" t="s">
        <v>96</v>
      </c>
      <c r="B74" s="1" t="s">
        <v>11</v>
      </c>
      <c r="C74" s="1">
        <v>18</v>
      </c>
      <c r="D74" s="1">
        <v>15</v>
      </c>
      <c r="E74" s="1">
        <v>269</v>
      </c>
      <c r="F74" s="1">
        <v>3</v>
      </c>
      <c r="G74" s="1">
        <v>478</v>
      </c>
      <c r="I74">
        <f t="shared" si="5"/>
        <v>209</v>
      </c>
      <c r="J74">
        <f t="shared" si="6"/>
        <v>478</v>
      </c>
      <c r="K74">
        <f t="shared" si="7"/>
        <v>493</v>
      </c>
      <c r="L74">
        <f t="shared" si="8"/>
        <v>496</v>
      </c>
      <c r="N74" s="21" t="str" cm="1">
        <f t="array" ref="N74">IF(OR(($N$2:$N$5&gt;=I74)*($N$2:$N$5&lt;=J74), ($N$2:$N$5&gt;=K74)*($N$2:$N$5&lt;=L74)), "yes", "no")</f>
        <v>yes</v>
      </c>
      <c r="O74" s="21" t="str" cm="1">
        <f t="array" ref="O74">IF(OR(($O$2:$O$9&gt;=I74)*($O$2:$O$9&lt;=J74), ($O$2:$O$9&gt;=K74)*($O$2:$O$9&lt;=L74)), "yes", "no")</f>
        <v>yes</v>
      </c>
      <c r="P74" s="21" t="str" cm="1">
        <f t="array" ref="P74">IF(OR(($P$2:$P$7&gt;=I74)*($P$2:$P$7&lt;=J74), ($P$2:$P$7&gt;=K74)*($P$2:$P$7&lt;=L74)), "yes", "no")</f>
        <v>yes</v>
      </c>
      <c r="Q74" s="21" t="str" cm="1">
        <f t="array" ref="Q74">IF(OR(($Q$2:$Q$3&gt;=I74)*($Q$2:$Q$3&lt;=J74), ($Q$2:$Q$3&gt;=K74)*($Q$2:$Q$3&lt;=L74)), "yes", "no")</f>
        <v>no</v>
      </c>
      <c r="R74" s="21"/>
      <c r="S74" s="21" t="str" cm="1">
        <f t="array" ref="S74">IF(OR(($S$2:$S$3&gt;=I74)*($S$2:$S$3&lt;=J74), ($S$2:$S$3&gt;=K74)*($S$2:$S$3&lt;=L74)), "yes", "no")</f>
        <v>no</v>
      </c>
      <c r="T74" s="21" t="str" cm="1">
        <f t="array" ref="T74">IF(OR(($T$2:$T$3&gt;=I74)*($T$2:$T$3&lt;=J74), ($T$2:$T$3&gt;=K74)*($T$2:$T$3&lt;=L74)), "yes", "no")</f>
        <v>yes</v>
      </c>
    </row>
    <row r="75" spans="1:20" x14ac:dyDescent="0.25">
      <c r="A75" s="2" t="s">
        <v>97</v>
      </c>
      <c r="B75" s="1" t="s">
        <v>11</v>
      </c>
      <c r="C75" s="1">
        <v>18</v>
      </c>
      <c r="D75" s="1">
        <v>15</v>
      </c>
      <c r="E75" s="1">
        <v>269</v>
      </c>
      <c r="F75" s="1">
        <v>3</v>
      </c>
      <c r="G75" s="1">
        <v>478</v>
      </c>
      <c r="I75">
        <f t="shared" si="5"/>
        <v>209</v>
      </c>
      <c r="J75">
        <f t="shared" si="6"/>
        <v>478</v>
      </c>
      <c r="K75">
        <f t="shared" si="7"/>
        <v>493</v>
      </c>
      <c r="L75">
        <f t="shared" si="8"/>
        <v>496</v>
      </c>
      <c r="N75" s="21" t="str" cm="1">
        <f t="array" ref="N75">IF(OR(($N$2:$N$5&gt;=I75)*($N$2:$N$5&lt;=J75), ($N$2:$N$5&gt;=K75)*($N$2:$N$5&lt;=L75)), "yes", "no")</f>
        <v>yes</v>
      </c>
      <c r="O75" s="21" t="str" cm="1">
        <f t="array" ref="O75">IF(OR(($O$2:$O$9&gt;=I75)*($O$2:$O$9&lt;=J75), ($O$2:$O$9&gt;=K75)*($O$2:$O$9&lt;=L75)), "yes", "no")</f>
        <v>yes</v>
      </c>
      <c r="P75" s="21" t="str" cm="1">
        <f t="array" ref="P75">IF(OR(($P$2:$P$7&gt;=I75)*($P$2:$P$7&lt;=J75), ($P$2:$P$7&gt;=K75)*($P$2:$P$7&lt;=L75)), "yes", "no")</f>
        <v>yes</v>
      </c>
      <c r="Q75" s="21" t="str" cm="1">
        <f t="array" ref="Q75">IF(OR(($Q$2:$Q$3&gt;=I75)*($Q$2:$Q$3&lt;=J75), ($Q$2:$Q$3&gt;=K75)*($Q$2:$Q$3&lt;=L75)), "yes", "no")</f>
        <v>no</v>
      </c>
      <c r="R75" s="21"/>
      <c r="S75" s="21" t="str" cm="1">
        <f t="array" ref="S75">IF(OR(($S$2:$S$3&gt;=I75)*($S$2:$S$3&lt;=J75), ($S$2:$S$3&gt;=K75)*($S$2:$S$3&lt;=L75)), "yes", "no")</f>
        <v>no</v>
      </c>
      <c r="T75" s="21" t="str" cm="1">
        <f t="array" ref="T75">IF(OR(($T$2:$T$3&gt;=I75)*($T$2:$T$3&lt;=J75), ($T$2:$T$3&gt;=K75)*($T$2:$T$3&lt;=L75)), "yes", "no")</f>
        <v>yes</v>
      </c>
    </row>
    <row r="76" spans="1:20" x14ac:dyDescent="0.25">
      <c r="A76" s="2" t="s">
        <v>98</v>
      </c>
      <c r="B76" s="1" t="s">
        <v>11</v>
      </c>
      <c r="C76" s="1">
        <v>18</v>
      </c>
      <c r="D76" s="1">
        <v>15</v>
      </c>
      <c r="E76" s="1">
        <v>269</v>
      </c>
      <c r="F76" s="1">
        <v>3</v>
      </c>
      <c r="G76" s="1">
        <v>478</v>
      </c>
      <c r="I76">
        <f t="shared" si="5"/>
        <v>209</v>
      </c>
      <c r="J76">
        <f t="shared" si="6"/>
        <v>478</v>
      </c>
      <c r="K76">
        <f t="shared" si="7"/>
        <v>493</v>
      </c>
      <c r="L76">
        <f t="shared" si="8"/>
        <v>496</v>
      </c>
      <c r="N76" s="21" t="str" cm="1">
        <f t="array" ref="N76">IF(OR(($N$2:$N$5&gt;=I76)*($N$2:$N$5&lt;=J76), ($N$2:$N$5&gt;=K76)*($N$2:$N$5&lt;=L76)), "yes", "no")</f>
        <v>yes</v>
      </c>
      <c r="O76" s="21" t="str" cm="1">
        <f t="array" ref="O76">IF(OR(($O$2:$O$9&gt;=I76)*($O$2:$O$9&lt;=J76), ($O$2:$O$9&gt;=K76)*($O$2:$O$9&lt;=L76)), "yes", "no")</f>
        <v>yes</v>
      </c>
      <c r="P76" s="21" t="str" cm="1">
        <f t="array" ref="P76">IF(OR(($P$2:$P$7&gt;=I76)*($P$2:$P$7&lt;=J76), ($P$2:$P$7&gt;=K76)*($P$2:$P$7&lt;=L76)), "yes", "no")</f>
        <v>yes</v>
      </c>
      <c r="Q76" s="21" t="str" cm="1">
        <f t="array" ref="Q76">IF(OR(($Q$2:$Q$3&gt;=I76)*($Q$2:$Q$3&lt;=J76), ($Q$2:$Q$3&gt;=K76)*($Q$2:$Q$3&lt;=L76)), "yes", "no")</f>
        <v>no</v>
      </c>
      <c r="R76" s="21"/>
      <c r="S76" s="21" t="str" cm="1">
        <f t="array" ref="S76">IF(OR(($S$2:$S$3&gt;=I76)*($S$2:$S$3&lt;=J76), ($S$2:$S$3&gt;=K76)*($S$2:$S$3&lt;=L76)), "yes", "no")</f>
        <v>no</v>
      </c>
      <c r="T76" s="21" t="str" cm="1">
        <f t="array" ref="T76">IF(OR(($T$2:$T$3&gt;=I76)*($T$2:$T$3&lt;=J76), ($T$2:$T$3&gt;=K76)*($T$2:$T$3&lt;=L76)), "yes", "no")</f>
        <v>yes</v>
      </c>
    </row>
    <row r="77" spans="1:20" x14ac:dyDescent="0.25">
      <c r="A77" s="2" t="s">
        <v>99</v>
      </c>
      <c r="B77" s="1" t="s">
        <v>11</v>
      </c>
      <c r="C77" s="1">
        <v>18</v>
      </c>
      <c r="D77" s="1">
        <v>15</v>
      </c>
      <c r="E77" s="1">
        <v>269</v>
      </c>
      <c r="F77" s="1">
        <v>3</v>
      </c>
      <c r="G77" s="1">
        <v>478</v>
      </c>
      <c r="I77">
        <f t="shared" si="5"/>
        <v>209</v>
      </c>
      <c r="J77">
        <f t="shared" si="6"/>
        <v>478</v>
      </c>
      <c r="K77">
        <f t="shared" si="7"/>
        <v>493</v>
      </c>
      <c r="L77">
        <f t="shared" si="8"/>
        <v>496</v>
      </c>
      <c r="N77" s="21" t="str" cm="1">
        <f t="array" ref="N77">IF(OR(($N$2:$N$5&gt;=I77)*($N$2:$N$5&lt;=J77), ($N$2:$N$5&gt;=K77)*($N$2:$N$5&lt;=L77)), "yes", "no")</f>
        <v>yes</v>
      </c>
      <c r="O77" s="21" t="str" cm="1">
        <f t="array" ref="O77">IF(OR(($O$2:$O$9&gt;=I77)*($O$2:$O$9&lt;=J77), ($O$2:$O$9&gt;=K77)*($O$2:$O$9&lt;=L77)), "yes", "no")</f>
        <v>yes</v>
      </c>
      <c r="P77" s="21" t="str" cm="1">
        <f t="array" ref="P77">IF(OR(($P$2:$P$7&gt;=I77)*($P$2:$P$7&lt;=J77), ($P$2:$P$7&gt;=K77)*($P$2:$P$7&lt;=L77)), "yes", "no")</f>
        <v>yes</v>
      </c>
      <c r="Q77" s="21" t="str" cm="1">
        <f t="array" ref="Q77">IF(OR(($Q$2:$Q$3&gt;=I77)*($Q$2:$Q$3&lt;=J77), ($Q$2:$Q$3&gt;=K77)*($Q$2:$Q$3&lt;=L77)), "yes", "no")</f>
        <v>no</v>
      </c>
      <c r="R77" s="21"/>
      <c r="S77" s="21" t="str" cm="1">
        <f t="array" ref="S77">IF(OR(($S$2:$S$3&gt;=I77)*($S$2:$S$3&lt;=J77), ($S$2:$S$3&gt;=K77)*($S$2:$S$3&lt;=L77)), "yes", "no")</f>
        <v>no</v>
      </c>
      <c r="T77" s="21" t="str" cm="1">
        <f t="array" ref="T77">IF(OR(($T$2:$T$3&gt;=I77)*($T$2:$T$3&lt;=J77), ($T$2:$T$3&gt;=K77)*($T$2:$T$3&lt;=L77)), "yes", "no")</f>
        <v>yes</v>
      </c>
    </row>
    <row r="78" spans="1:20" x14ac:dyDescent="0.25">
      <c r="A78" s="2" t="s">
        <v>100</v>
      </c>
      <c r="B78" s="1" t="s">
        <v>11</v>
      </c>
      <c r="C78" s="1">
        <v>18</v>
      </c>
      <c r="D78" s="1">
        <v>15</v>
      </c>
      <c r="E78" s="1">
        <v>269</v>
      </c>
      <c r="F78" s="1">
        <v>3</v>
      </c>
      <c r="G78" s="1">
        <v>478</v>
      </c>
      <c r="I78">
        <f t="shared" si="5"/>
        <v>209</v>
      </c>
      <c r="J78">
        <f t="shared" si="6"/>
        <v>478</v>
      </c>
      <c r="K78">
        <f t="shared" si="7"/>
        <v>493</v>
      </c>
      <c r="L78">
        <f t="shared" si="8"/>
        <v>496</v>
      </c>
      <c r="N78" s="21" t="str" cm="1">
        <f t="array" ref="N78">IF(OR(($N$2:$N$5&gt;=I78)*($N$2:$N$5&lt;=J78), ($N$2:$N$5&gt;=K78)*($N$2:$N$5&lt;=L78)), "yes", "no")</f>
        <v>yes</v>
      </c>
      <c r="O78" s="21" t="str" cm="1">
        <f t="array" ref="O78">IF(OR(($O$2:$O$9&gt;=I78)*($O$2:$O$9&lt;=J78), ($O$2:$O$9&gt;=K78)*($O$2:$O$9&lt;=L78)), "yes", "no")</f>
        <v>yes</v>
      </c>
      <c r="P78" s="21" t="str" cm="1">
        <f t="array" ref="P78">IF(OR(($P$2:$P$7&gt;=I78)*($P$2:$P$7&lt;=J78), ($P$2:$P$7&gt;=K78)*($P$2:$P$7&lt;=L78)), "yes", "no")</f>
        <v>yes</v>
      </c>
      <c r="Q78" s="21" t="str" cm="1">
        <f t="array" ref="Q78">IF(OR(($Q$2:$Q$3&gt;=I78)*($Q$2:$Q$3&lt;=J78), ($Q$2:$Q$3&gt;=K78)*($Q$2:$Q$3&lt;=L78)), "yes", "no")</f>
        <v>no</v>
      </c>
      <c r="R78" s="21"/>
      <c r="S78" s="21" t="str" cm="1">
        <f t="array" ref="S78">IF(OR(($S$2:$S$3&gt;=I78)*($S$2:$S$3&lt;=J78), ($S$2:$S$3&gt;=K78)*($S$2:$S$3&lt;=L78)), "yes", "no")</f>
        <v>no</v>
      </c>
      <c r="T78" s="21" t="str" cm="1">
        <f t="array" ref="T78">IF(OR(($T$2:$T$3&gt;=I78)*($T$2:$T$3&lt;=J78), ($T$2:$T$3&gt;=K78)*($T$2:$T$3&lt;=L78)), "yes", "no")</f>
        <v>yes</v>
      </c>
    </row>
    <row r="79" spans="1:20" x14ac:dyDescent="0.25">
      <c r="A79" s="2" t="s">
        <v>14</v>
      </c>
      <c r="B79" s="1" t="s">
        <v>11</v>
      </c>
      <c r="C79" s="1">
        <v>18</v>
      </c>
      <c r="D79" s="1">
        <v>15</v>
      </c>
      <c r="E79" s="1">
        <v>269</v>
      </c>
      <c r="F79" s="1">
        <v>3</v>
      </c>
      <c r="G79" s="1">
        <v>478</v>
      </c>
      <c r="I79">
        <f t="shared" si="5"/>
        <v>209</v>
      </c>
      <c r="J79">
        <f t="shared" si="6"/>
        <v>478</v>
      </c>
      <c r="K79">
        <f t="shared" si="7"/>
        <v>493</v>
      </c>
      <c r="L79">
        <f t="shared" si="8"/>
        <v>496</v>
      </c>
      <c r="N79" s="21" t="str" cm="1">
        <f t="array" ref="N79">IF(OR(($N$2:$N$5&gt;=I79)*($N$2:$N$5&lt;=J79), ($N$2:$N$5&gt;=K79)*($N$2:$N$5&lt;=L79)), "yes", "no")</f>
        <v>yes</v>
      </c>
      <c r="O79" s="21" t="str" cm="1">
        <f t="array" ref="O79">IF(OR(($O$2:$O$9&gt;=I79)*($O$2:$O$9&lt;=J79), ($O$2:$O$9&gt;=K79)*($O$2:$O$9&lt;=L79)), "yes", "no")</f>
        <v>yes</v>
      </c>
      <c r="P79" s="21" t="str" cm="1">
        <f t="array" ref="P79">IF(OR(($P$2:$P$7&gt;=I79)*($P$2:$P$7&lt;=J79), ($P$2:$P$7&gt;=K79)*($P$2:$P$7&lt;=L79)), "yes", "no")</f>
        <v>yes</v>
      </c>
      <c r="Q79" s="21" t="str" cm="1">
        <f t="array" ref="Q79">IF(OR(($Q$2:$Q$3&gt;=I79)*($Q$2:$Q$3&lt;=J79), ($Q$2:$Q$3&gt;=K79)*($Q$2:$Q$3&lt;=L79)), "yes", "no")</f>
        <v>no</v>
      </c>
      <c r="R79" s="21"/>
      <c r="S79" s="21" t="str" cm="1">
        <f t="array" ref="S79">IF(OR(($S$2:$S$3&gt;=I79)*($S$2:$S$3&lt;=J79), ($S$2:$S$3&gt;=K79)*($S$2:$S$3&lt;=L79)), "yes", "no")</f>
        <v>no</v>
      </c>
      <c r="T79" s="21" t="str" cm="1">
        <f t="array" ref="T79">IF(OR(($T$2:$T$3&gt;=I79)*($T$2:$T$3&lt;=J79), ($T$2:$T$3&gt;=K79)*($T$2:$T$3&lt;=L79)), "yes", "no")</f>
        <v>yes</v>
      </c>
    </row>
    <row r="80" spans="1:20" x14ac:dyDescent="0.25">
      <c r="A80" s="2" t="s">
        <v>17</v>
      </c>
      <c r="B80" s="1" t="s">
        <v>11</v>
      </c>
      <c r="C80" s="1">
        <v>18</v>
      </c>
      <c r="D80" s="1">
        <v>15</v>
      </c>
      <c r="E80" s="1">
        <v>269</v>
      </c>
      <c r="F80" s="1">
        <v>3</v>
      </c>
      <c r="G80" s="1">
        <v>478</v>
      </c>
      <c r="I80">
        <f t="shared" si="5"/>
        <v>209</v>
      </c>
      <c r="J80">
        <f t="shared" si="6"/>
        <v>478</v>
      </c>
      <c r="K80">
        <f t="shared" si="7"/>
        <v>493</v>
      </c>
      <c r="L80">
        <f t="shared" si="8"/>
        <v>496</v>
      </c>
      <c r="N80" s="21" t="str" cm="1">
        <f t="array" ref="N80">IF(OR(($N$2:$N$5&gt;=I80)*($N$2:$N$5&lt;=J80), ($N$2:$N$5&gt;=K80)*($N$2:$N$5&lt;=L80)), "yes", "no")</f>
        <v>yes</v>
      </c>
      <c r="O80" s="21" t="str" cm="1">
        <f t="array" ref="O80">IF(OR(($O$2:$O$9&gt;=I80)*($O$2:$O$9&lt;=J80), ($O$2:$O$9&gt;=K80)*($O$2:$O$9&lt;=L80)), "yes", "no")</f>
        <v>yes</v>
      </c>
      <c r="P80" s="21" t="str" cm="1">
        <f t="array" ref="P80">IF(OR(($P$2:$P$7&gt;=I80)*($P$2:$P$7&lt;=J80), ($P$2:$P$7&gt;=K80)*($P$2:$P$7&lt;=L80)), "yes", "no")</f>
        <v>yes</v>
      </c>
      <c r="Q80" s="21" t="str" cm="1">
        <f t="array" ref="Q80">IF(OR(($Q$2:$Q$3&gt;=I80)*($Q$2:$Q$3&lt;=J80), ($Q$2:$Q$3&gt;=K80)*($Q$2:$Q$3&lt;=L80)), "yes", "no")</f>
        <v>no</v>
      </c>
      <c r="R80" s="21"/>
      <c r="S80" s="21" t="str" cm="1">
        <f t="array" ref="S80">IF(OR(($S$2:$S$3&gt;=I80)*($S$2:$S$3&lt;=J80), ($S$2:$S$3&gt;=K80)*($S$2:$S$3&lt;=L80)), "yes", "no")</f>
        <v>no</v>
      </c>
      <c r="T80" s="21" t="str" cm="1">
        <f t="array" ref="T80">IF(OR(($T$2:$T$3&gt;=I80)*($T$2:$T$3&lt;=J80), ($T$2:$T$3&gt;=K80)*($T$2:$T$3&lt;=L80)), "yes", "no")</f>
        <v>yes</v>
      </c>
    </row>
    <row r="81" spans="1:21" x14ac:dyDescent="0.25">
      <c r="A81" s="2" t="s">
        <v>73</v>
      </c>
      <c r="B81" s="1" t="s">
        <v>11</v>
      </c>
      <c r="C81" s="1">
        <v>18</v>
      </c>
      <c r="D81" s="1">
        <v>15</v>
      </c>
      <c r="E81" s="1">
        <v>269</v>
      </c>
      <c r="F81" s="1">
        <v>3</v>
      </c>
      <c r="G81" s="1">
        <v>478</v>
      </c>
      <c r="I81">
        <f t="shared" si="5"/>
        <v>209</v>
      </c>
      <c r="J81">
        <f t="shared" si="6"/>
        <v>478</v>
      </c>
      <c r="K81">
        <f t="shared" si="7"/>
        <v>493</v>
      </c>
      <c r="L81">
        <f t="shared" si="8"/>
        <v>496</v>
      </c>
      <c r="N81" s="21" t="str" cm="1">
        <f t="array" ref="N81">IF(OR(($N$2:$N$5&gt;=I81)*($N$2:$N$5&lt;=J81), ($N$2:$N$5&gt;=K81)*($N$2:$N$5&lt;=L81)), "yes", "no")</f>
        <v>yes</v>
      </c>
      <c r="O81" s="21" t="str" cm="1">
        <f t="array" ref="O81">IF(OR(($O$2:$O$9&gt;=I81)*($O$2:$O$9&lt;=J81), ($O$2:$O$9&gt;=K81)*($O$2:$O$9&lt;=L81)), "yes", "no")</f>
        <v>yes</v>
      </c>
      <c r="P81" s="21" t="str" cm="1">
        <f t="array" ref="P81">IF(OR(($P$2:$P$7&gt;=I81)*($P$2:$P$7&lt;=J81), ($P$2:$P$7&gt;=K81)*($P$2:$P$7&lt;=L81)), "yes", "no")</f>
        <v>yes</v>
      </c>
      <c r="Q81" s="21" t="str" cm="1">
        <f t="array" ref="Q81">IF(OR(($Q$2:$Q$3&gt;=I81)*($Q$2:$Q$3&lt;=J81), ($Q$2:$Q$3&gt;=K81)*($Q$2:$Q$3&lt;=L81)), "yes", "no")</f>
        <v>no</v>
      </c>
      <c r="R81" s="21"/>
      <c r="S81" s="21" t="str" cm="1">
        <f t="array" ref="S81">IF(OR(($S$2:$S$3&gt;=I81)*($S$2:$S$3&lt;=J81), ($S$2:$S$3&gt;=K81)*($S$2:$S$3&lt;=L81)), "yes", "no")</f>
        <v>no</v>
      </c>
      <c r="T81" s="21" t="str" cm="1">
        <f t="array" ref="T81">IF(OR(($T$2:$T$3&gt;=I81)*($T$2:$T$3&lt;=J81), ($T$2:$T$3&gt;=K81)*($T$2:$T$3&lt;=L81)), "yes", "no")</f>
        <v>yes</v>
      </c>
    </row>
    <row r="83" spans="1:21" x14ac:dyDescent="0.25">
      <c r="M83" t="s">
        <v>193</v>
      </c>
      <c r="N83" s="20">
        <f>COUNTIF(N12:N81,"yes")</f>
        <v>41</v>
      </c>
      <c r="O83" s="20">
        <f t="shared" ref="O83:Q83" si="9">COUNTIF(O12:O81,"yes")</f>
        <v>56</v>
      </c>
      <c r="P83" s="20">
        <f t="shared" si="9"/>
        <v>29</v>
      </c>
      <c r="Q83" s="20">
        <f t="shared" si="9"/>
        <v>0</v>
      </c>
      <c r="S83" s="20">
        <f t="shared" ref="S83:T83" si="10">COUNTIF(S12:S81,"yes")</f>
        <v>18</v>
      </c>
      <c r="T83" s="20">
        <f t="shared" si="10"/>
        <v>32</v>
      </c>
    </row>
    <row r="84" spans="1:21" x14ac:dyDescent="0.25">
      <c r="M84" t="s">
        <v>194</v>
      </c>
      <c r="N84" s="20">
        <f>COUNTIF(N12:N81,"no")</f>
        <v>21</v>
      </c>
      <c r="O84" s="20">
        <f t="shared" ref="O84:Q84" si="11">COUNTIF(O12:O81,"no")</f>
        <v>6</v>
      </c>
      <c r="P84" s="20">
        <f t="shared" si="11"/>
        <v>33</v>
      </c>
      <c r="Q84" s="20">
        <f t="shared" si="11"/>
        <v>62</v>
      </c>
      <c r="S84" s="20">
        <f t="shared" ref="S84:T84" si="12">COUNTIF(S12:S81,"no")</f>
        <v>44</v>
      </c>
      <c r="T84" s="20">
        <f t="shared" si="12"/>
        <v>30</v>
      </c>
    </row>
    <row r="85" spans="1:21" x14ac:dyDescent="0.25">
      <c r="O85" s="23"/>
      <c r="Q85" s="23"/>
      <c r="S85" s="23"/>
      <c r="U85" s="23"/>
    </row>
    <row r="86" spans="1:21" x14ac:dyDescent="0.25">
      <c r="N86" s="23">
        <f>N83/(N83+N84)</f>
        <v>0.66129032258064513</v>
      </c>
      <c r="O86" s="23">
        <f t="shared" ref="O86:Q86" si="13">O83/(O83+O84)</f>
        <v>0.90322580645161288</v>
      </c>
      <c r="P86" s="23">
        <f t="shared" si="13"/>
        <v>0.46774193548387094</v>
      </c>
      <c r="Q86" s="23">
        <f t="shared" si="13"/>
        <v>0</v>
      </c>
      <c r="S86" s="23">
        <f t="shared" ref="S86:T86" si="14">S83/(S83+S84)</f>
        <v>0.29032258064516131</v>
      </c>
      <c r="T86" s="23">
        <f t="shared" si="14"/>
        <v>0.5161290322580645</v>
      </c>
    </row>
    <row r="87" spans="1:21" x14ac:dyDescent="0.25">
      <c r="N87" s="20">
        <f>N83+N84</f>
        <v>62</v>
      </c>
      <c r="O87" s="20">
        <f t="shared" ref="O87:Q87" si="15">O83+O84</f>
        <v>62</v>
      </c>
      <c r="P87" s="20">
        <f t="shared" si="15"/>
        <v>62</v>
      </c>
      <c r="Q87" s="20">
        <f t="shared" si="15"/>
        <v>62</v>
      </c>
      <c r="S87" s="20">
        <f t="shared" ref="S87:T87" si="16">S83+S84</f>
        <v>62</v>
      </c>
      <c r="T87" s="20">
        <f t="shared" si="16"/>
        <v>62</v>
      </c>
    </row>
    <row r="105" spans="23:23" x14ac:dyDescent="0.25">
      <c r="W105" s="23"/>
    </row>
  </sheetData>
  <autoFilter ref="A10:G47" xr:uid="{8F1399E8-067B-4178-90B0-02D3DDFBC6F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04FD-4B9F-4063-9B06-3E3DEE424A22}">
  <dimension ref="A1:Y107"/>
  <sheetViews>
    <sheetView tabSelected="1" topLeftCell="L1" workbookViewId="0">
      <selection activeCell="AH11" sqref="AH11"/>
    </sheetView>
  </sheetViews>
  <sheetFormatPr defaultRowHeight="15" x14ac:dyDescent="0.25"/>
  <cols>
    <col min="1" max="1" width="26.5703125" customWidth="1"/>
    <col min="2" max="2" width="18.85546875" customWidth="1"/>
    <col min="3" max="3" width="23" bestFit="1" customWidth="1"/>
    <col min="4" max="4" width="18.7109375" customWidth="1"/>
    <col min="5" max="5" width="18" customWidth="1"/>
    <col min="7" max="7" width="32.42578125" customWidth="1"/>
    <col min="9" max="9" width="16" customWidth="1"/>
    <col min="13" max="13" width="17.85546875" customWidth="1"/>
    <col min="14" max="24" width="9.140625" style="20"/>
  </cols>
  <sheetData>
    <row r="1" spans="1:25" x14ac:dyDescent="0.25">
      <c r="N1" s="20" t="s">
        <v>191</v>
      </c>
      <c r="O1" s="20" t="s">
        <v>183</v>
      </c>
      <c r="P1" s="20" t="s">
        <v>101</v>
      </c>
      <c r="Q1" s="20" t="s">
        <v>184</v>
      </c>
      <c r="R1" s="20" t="s">
        <v>185</v>
      </c>
      <c r="S1" s="20" t="s">
        <v>102</v>
      </c>
      <c r="T1" s="20" t="s">
        <v>186</v>
      </c>
      <c r="U1" s="20" t="s">
        <v>187</v>
      </c>
      <c r="V1" s="20" t="s">
        <v>188</v>
      </c>
      <c r="W1" s="20" t="s">
        <v>189</v>
      </c>
      <c r="X1" s="20" t="s">
        <v>190</v>
      </c>
    </row>
    <row r="2" spans="1:25" x14ac:dyDescent="0.25">
      <c r="N2" s="20">
        <v>70</v>
      </c>
      <c r="O2" s="20">
        <v>212</v>
      </c>
      <c r="P2" s="20">
        <v>138</v>
      </c>
      <c r="Q2" s="20">
        <v>48</v>
      </c>
      <c r="S2" s="20">
        <v>488</v>
      </c>
      <c r="T2" s="20">
        <v>211</v>
      </c>
    </row>
    <row r="3" spans="1:25" x14ac:dyDescent="0.25">
      <c r="N3" s="20">
        <v>74</v>
      </c>
      <c r="O3" s="20">
        <v>215</v>
      </c>
      <c r="P3" s="20">
        <v>141</v>
      </c>
      <c r="Q3" s="20">
        <v>51</v>
      </c>
      <c r="S3" s="20">
        <v>492</v>
      </c>
      <c r="T3" s="20">
        <v>216</v>
      </c>
    </row>
    <row r="4" spans="1:25" x14ac:dyDescent="0.25">
      <c r="N4" s="20">
        <v>470</v>
      </c>
      <c r="O4" s="20">
        <v>302</v>
      </c>
      <c r="P4" s="20">
        <v>191</v>
      </c>
      <c r="Q4" s="20">
        <v>1</v>
      </c>
    </row>
    <row r="5" spans="1:25" x14ac:dyDescent="0.25">
      <c r="N5" s="20">
        <v>474</v>
      </c>
      <c r="O5" s="20">
        <v>305</v>
      </c>
      <c r="P5" s="20">
        <v>194</v>
      </c>
    </row>
    <row r="6" spans="1:25" x14ac:dyDescent="0.25">
      <c r="O6" s="20">
        <v>388</v>
      </c>
      <c r="P6" s="20">
        <v>345</v>
      </c>
    </row>
    <row r="7" spans="1:25" x14ac:dyDescent="0.25">
      <c r="O7" s="20">
        <v>391</v>
      </c>
      <c r="P7" s="20">
        <v>348</v>
      </c>
    </row>
    <row r="8" spans="1:25" x14ac:dyDescent="0.25">
      <c r="O8" s="20">
        <v>491</v>
      </c>
    </row>
    <row r="9" spans="1:25" x14ac:dyDescent="0.25">
      <c r="O9" s="20">
        <v>404</v>
      </c>
    </row>
    <row r="10" spans="1:25" s="6" customFormat="1" ht="45" x14ac:dyDescent="0.25">
      <c r="A10" t="s">
        <v>103</v>
      </c>
      <c r="B10"/>
      <c r="C10" s="6" t="s">
        <v>152</v>
      </c>
      <c r="D10" s="6" t="s">
        <v>181</v>
      </c>
      <c r="E10" s="6" t="s">
        <v>182</v>
      </c>
      <c r="F10" s="6" t="s">
        <v>2</v>
      </c>
      <c r="G10" s="5" t="s">
        <v>57</v>
      </c>
      <c r="I10" s="6" t="s">
        <v>61</v>
      </c>
      <c r="J10" s="6" t="s">
        <v>62</v>
      </c>
      <c r="K10" s="6" t="s">
        <v>63</v>
      </c>
      <c r="L10" s="6" t="s">
        <v>64</v>
      </c>
      <c r="N10" s="20" t="str">
        <f>N1</f>
        <v>GCSGC</v>
      </c>
      <c r="O10" s="20" t="str">
        <f t="shared" ref="O10:X10" si="0">O1</f>
        <v>CCGG</v>
      </c>
      <c r="P10" s="20" t="str">
        <f t="shared" si="0"/>
        <v>GGCC</v>
      </c>
      <c r="Q10" s="20" t="str">
        <f t="shared" si="0"/>
        <v>GATC</v>
      </c>
      <c r="R10" s="20" t="str">
        <f t="shared" si="0"/>
        <v>GGNNCC</v>
      </c>
      <c r="S10" s="20" t="str">
        <f t="shared" si="0"/>
        <v>CCACC</v>
      </c>
      <c r="T10" s="20" t="str">
        <f t="shared" si="0"/>
        <v>GCCGGC</v>
      </c>
      <c r="U10" s="20" t="str">
        <f>U1</f>
        <v>RGCGCY</v>
      </c>
      <c r="V10" s="20" t="str">
        <f t="shared" si="0"/>
        <v>GACNNNNNTGA</v>
      </c>
      <c r="W10" s="20" t="str">
        <f t="shared" si="0"/>
        <v>CCGCGG</v>
      </c>
      <c r="X10" s="20" t="str">
        <f t="shared" si="0"/>
        <v>GAGNNNNNTAC</v>
      </c>
      <c r="Y10"/>
    </row>
    <row r="11" spans="1:25" x14ac:dyDescent="0.25">
      <c r="A11" t="s">
        <v>104</v>
      </c>
      <c r="B11" t="s">
        <v>0</v>
      </c>
      <c r="G11" s="1"/>
      <c r="M11" t="s">
        <v>192</v>
      </c>
      <c r="N11" s="20">
        <v>2</v>
      </c>
      <c r="O11" s="20">
        <v>4</v>
      </c>
      <c r="P11" s="20">
        <v>3</v>
      </c>
      <c r="Q11" s="20">
        <v>1</v>
      </c>
      <c r="R11" s="20">
        <v>0</v>
      </c>
      <c r="S11" s="20">
        <v>1</v>
      </c>
      <c r="T11" s="20">
        <v>1</v>
      </c>
      <c r="U11" s="20">
        <v>0</v>
      </c>
      <c r="V11" s="20">
        <v>0</v>
      </c>
      <c r="W11" s="20">
        <v>0</v>
      </c>
      <c r="X11" s="20">
        <v>0</v>
      </c>
    </row>
    <row r="12" spans="1:25" x14ac:dyDescent="0.25">
      <c r="A12" t="s">
        <v>105</v>
      </c>
      <c r="G12" s="1"/>
      <c r="M12" t="s">
        <v>195</v>
      </c>
      <c r="N12" s="20">
        <v>41</v>
      </c>
      <c r="O12" s="20">
        <v>87</v>
      </c>
      <c r="P12" s="20">
        <v>48</v>
      </c>
      <c r="Q12" s="20">
        <v>1</v>
      </c>
      <c r="R12" s="20">
        <v>14</v>
      </c>
      <c r="S12" s="20">
        <v>12</v>
      </c>
      <c r="T12" s="20">
        <v>32</v>
      </c>
      <c r="U12" s="20">
        <v>8</v>
      </c>
      <c r="V12" s="22">
        <v>1</v>
      </c>
      <c r="W12" s="20">
        <v>0</v>
      </c>
      <c r="X12" s="20">
        <v>0</v>
      </c>
    </row>
    <row r="13" spans="1:25" x14ac:dyDescent="0.25">
      <c r="A13" t="s">
        <v>106</v>
      </c>
      <c r="G13" s="1"/>
    </row>
    <row r="14" spans="1:25" x14ac:dyDescent="0.25">
      <c r="A14" t="s">
        <v>107</v>
      </c>
      <c r="B14" t="s">
        <v>153</v>
      </c>
      <c r="C14">
        <f>-(29-334)</f>
        <v>305</v>
      </c>
      <c r="D14">
        <f>448-187</f>
        <v>261</v>
      </c>
      <c r="E14">
        <v>13</v>
      </c>
      <c r="F14">
        <v>44</v>
      </c>
      <c r="G14" s="1">
        <v>187</v>
      </c>
      <c r="I14" s="17">
        <f t="shared" ref="I14" si="1">G14-E14</f>
        <v>174</v>
      </c>
      <c r="J14" s="18">
        <f t="shared" ref="J14" si="2">G14</f>
        <v>187</v>
      </c>
      <c r="K14" s="17">
        <f t="shared" ref="K14" si="3">J14+D14</f>
        <v>448</v>
      </c>
      <c r="L14" s="18">
        <f t="shared" ref="L14" si="4">G14+D14+F14</f>
        <v>492</v>
      </c>
      <c r="N14" s="21" t="str" cm="1">
        <f t="array" ref="N14">IF(OR(($N$2:$N$5&gt;=I14)*($N$2:$N$5&lt;=J14), ($N$2:$N$5&gt;=K14)*($N$2:$N$5&lt;=L14)), "yes", "no")</f>
        <v>yes</v>
      </c>
      <c r="O14" s="21" t="str" cm="1">
        <f t="array" ref="O14">IF(OR(($O$2:$O$9&gt;=I14)*($O$2:$O$9&lt;=J14), ($O$2:$O$9&gt;=K14)*($O$2:$O$9&lt;=L14)), "yes", "no")</f>
        <v>yes</v>
      </c>
      <c r="P14" s="21" t="str" cm="1">
        <f t="array" ref="P14">IF(OR(($P$2:$P$7&gt;=I14)*($P$2:$P$7&lt;=J14), ($P$2:$P$7&gt;=K14)*($P$2:$P$7&lt;=L14)), "yes", "no")</f>
        <v>no</v>
      </c>
      <c r="Q14" s="21" t="str" cm="1">
        <f t="array" ref="Q14">IF(OR(($Q$2:$Q$3&gt;=I14)*($Q$2:$Q$3&lt;=J14), ($Q$2:$Q$3&gt;=K14)*($Q$2:$Q$3&lt;=L14)), "yes", "no")</f>
        <v>no</v>
      </c>
      <c r="R14" s="21"/>
      <c r="S14" s="21" t="str" cm="1">
        <f t="array" ref="S14">IF(OR(($S$2:$S$3&gt;=I14)*($S$2:$S$3&lt;=J14), ($S$2:$S$3&gt;=K14)*($S$2:$S$3&lt;=L14)), "yes", "no")</f>
        <v>yes</v>
      </c>
      <c r="T14" s="21" t="str" cm="1">
        <f t="array" ref="T14">IF(OR(($T$2:$T$3&gt;=I14)*($T$2:$T$3&lt;=J14), ($T$2:$T$3&gt;=K14)*($T$2:$T$3&lt;=L14)), "yes", "no")</f>
        <v>no</v>
      </c>
      <c r="U14" s="21"/>
      <c r="V14" s="21"/>
      <c r="W14" s="21"/>
      <c r="X14" s="21"/>
    </row>
    <row r="15" spans="1:25" x14ac:dyDescent="0.25">
      <c r="A15" t="s">
        <v>108</v>
      </c>
      <c r="G15" s="1"/>
    </row>
    <row r="16" spans="1:25" x14ac:dyDescent="0.25">
      <c r="A16" t="s">
        <v>109</v>
      </c>
      <c r="G16" s="1"/>
    </row>
    <row r="17" spans="1:20" x14ac:dyDescent="0.25">
      <c r="A17" t="s">
        <v>110</v>
      </c>
      <c r="B17" t="s">
        <v>72</v>
      </c>
      <c r="C17">
        <f>339-22</f>
        <v>317</v>
      </c>
      <c r="D17">
        <f>493-176</f>
        <v>317</v>
      </c>
      <c r="E17">
        <v>7</v>
      </c>
      <c r="F17">
        <v>500</v>
      </c>
      <c r="G17" s="1">
        <v>176</v>
      </c>
      <c r="I17">
        <f t="shared" ref="I17" si="5">G17-E17</f>
        <v>169</v>
      </c>
      <c r="J17">
        <f t="shared" ref="J17" si="6">G17</f>
        <v>176</v>
      </c>
      <c r="K17">
        <f t="shared" ref="K17" si="7">J17+D17</f>
        <v>493</v>
      </c>
      <c r="L17">
        <f t="shared" ref="L17" si="8">G17+D17+F17</f>
        <v>993</v>
      </c>
      <c r="N17" s="21" t="str" cm="1">
        <f t="array" ref="N17">IF(OR(($N$2:$N$5&gt;=I17)*($N$2:$N$5&lt;=J17), ($N$2:$N$5&gt;=K17)*($N$2:$N$5&lt;=L17)), "yes", "no")</f>
        <v>no</v>
      </c>
      <c r="O17" s="21" t="str" cm="1">
        <f t="array" ref="O17">IF(OR(($O$2:$O$9&gt;=I17)*($O$2:$O$9&lt;=J17), ($O$2:$O$9&gt;=K17)*($O$2:$O$9&lt;=L17)), "yes", "no")</f>
        <v>no</v>
      </c>
      <c r="P17" s="21" t="str" cm="1">
        <f t="array" ref="P17">IF(OR(($P$2:$P$7&gt;=I17)*($P$2:$P$7&lt;=J17), ($P$2:$P$7&gt;=K17)*($P$2:$P$7&lt;=L17)), "yes", "no")</f>
        <v>no</v>
      </c>
      <c r="Q17" s="21" t="str" cm="1">
        <f t="array" ref="Q17">IF(OR(($Q$2:$Q$3&gt;=I17)*($Q$2:$Q$3&lt;=J17), ($Q$2:$Q$3&gt;=K17)*($Q$2:$Q$3&lt;=L17)), "yes", "no")</f>
        <v>no</v>
      </c>
      <c r="R17" s="21"/>
      <c r="S17" s="21" t="str" cm="1">
        <f t="array" ref="S17">IF(OR(($S$2:$S$3&gt;=I17)*($S$2:$S$3&lt;=J17), ($S$2:$S$3&gt;=K17)*($S$2:$S$3&lt;=L17)), "yes", "no")</f>
        <v>no</v>
      </c>
      <c r="T17" s="21" t="str" cm="1">
        <f t="array" ref="T17">IF(OR(($T$2:$T$3&gt;=I17)*($T$2:$T$3&lt;=J17), ($T$2:$T$3&gt;=K17)*($T$2:$T$3&lt;=L17)), "yes", "no")</f>
        <v>no</v>
      </c>
    </row>
    <row r="18" spans="1:20" x14ac:dyDescent="0.25">
      <c r="G18" s="1"/>
    </row>
    <row r="19" spans="1:20" x14ac:dyDescent="0.25">
      <c r="A19" t="s">
        <v>111</v>
      </c>
      <c r="B19" t="s">
        <v>154</v>
      </c>
      <c r="C19">
        <f>244-68</f>
        <v>176</v>
      </c>
      <c r="D19">
        <v>172</v>
      </c>
      <c r="E19">
        <v>29</v>
      </c>
      <c r="F19">
        <v>4</v>
      </c>
      <c r="G19" s="1">
        <v>226</v>
      </c>
      <c r="I19">
        <f t="shared" ref="I19:I20" si="9">G19-E19</f>
        <v>197</v>
      </c>
      <c r="J19">
        <f t="shared" ref="J19:J20" si="10">G19</f>
        <v>226</v>
      </c>
      <c r="K19">
        <f t="shared" ref="K19:K20" si="11">J19+D19</f>
        <v>398</v>
      </c>
      <c r="L19">
        <f t="shared" ref="L19:L20" si="12">G19+D19+F19</f>
        <v>402</v>
      </c>
      <c r="N19" s="21" t="str" cm="1">
        <f t="array" ref="N19">IF(OR(($N$2:$N$5&gt;=I19)*($N$2:$N$5&lt;=J19), ($N$2:$N$5&gt;=K19)*($N$2:$N$5&lt;=L19)), "yes", "no")</f>
        <v>no</v>
      </c>
      <c r="O19" s="21" t="str" cm="1">
        <f t="array" ref="O19">IF(OR(($O$2:$O$9&gt;=I19)*($O$2:$O$9&lt;=J19), ($O$2:$O$9&gt;=K19)*($O$2:$O$9&lt;=L19)), "yes", "no")</f>
        <v>yes</v>
      </c>
      <c r="P19" s="21" t="str" cm="1">
        <f t="array" ref="P19">IF(OR(($P$2:$P$7&gt;=I19)*($P$2:$P$7&lt;=J19), ($P$2:$P$7&gt;=K19)*($P$2:$P$7&lt;=L19)), "yes", "no")</f>
        <v>no</v>
      </c>
      <c r="Q19" s="21" t="str" cm="1">
        <f t="array" ref="Q19">IF(OR(($Q$2:$Q$3&gt;=I19)*($Q$2:$Q$3&lt;=J19), ($Q$2:$Q$3&gt;=K19)*($Q$2:$Q$3&lt;=L19)), "yes", "no")</f>
        <v>no</v>
      </c>
      <c r="R19" s="21"/>
      <c r="S19" s="21" t="str" cm="1">
        <f t="array" ref="S19">IF(OR(($S$2:$S$3&gt;=I19)*($S$2:$S$3&lt;=J19), ($S$2:$S$3&gt;=K19)*($S$2:$S$3&lt;=L19)), "yes", "no")</f>
        <v>no</v>
      </c>
      <c r="T19" s="21" t="str" cm="1">
        <f t="array" ref="T19">IF(OR(($T$2:$T$3&gt;=I19)*($T$2:$T$3&lt;=J19), ($T$2:$T$3&gt;=K19)*($T$2:$T$3&lt;=L19)), "yes", "no")</f>
        <v>yes</v>
      </c>
    </row>
    <row r="20" spans="1:20" x14ac:dyDescent="0.25">
      <c r="A20" t="s">
        <v>112</v>
      </c>
      <c r="B20" t="s">
        <v>155</v>
      </c>
      <c r="C20">
        <f>144-57</f>
        <v>87</v>
      </c>
      <c r="D20">
        <f>208-180</f>
        <v>28</v>
      </c>
      <c r="E20">
        <v>11</v>
      </c>
      <c r="F20">
        <v>59</v>
      </c>
      <c r="G20" s="1">
        <v>180</v>
      </c>
      <c r="I20">
        <f t="shared" si="9"/>
        <v>169</v>
      </c>
      <c r="J20">
        <f t="shared" si="10"/>
        <v>180</v>
      </c>
      <c r="K20">
        <f t="shared" si="11"/>
        <v>208</v>
      </c>
      <c r="L20">
        <f t="shared" si="12"/>
        <v>267</v>
      </c>
      <c r="N20" s="21" t="str" cm="1">
        <f t="array" ref="N20">IF(OR(($N$2:$N$5&gt;=I20)*($N$2:$N$5&lt;=J20), ($N$2:$N$5&gt;=K20)*($N$2:$N$5&lt;=L20)), "yes", "no")</f>
        <v>no</v>
      </c>
      <c r="O20" s="21" t="str" cm="1">
        <f t="array" ref="O20">IF(OR(($O$2:$O$9&gt;=I20)*($O$2:$O$9&lt;=J20), ($O$2:$O$9&gt;=K20)*($O$2:$O$9&lt;=L20)), "yes", "no")</f>
        <v>yes</v>
      </c>
      <c r="P20" s="21" t="str" cm="1">
        <f t="array" ref="P20">IF(OR(($P$2:$P$7&gt;=I20)*($P$2:$P$7&lt;=J20), ($P$2:$P$7&gt;=K20)*($P$2:$P$7&lt;=L20)), "yes", "no")</f>
        <v>no</v>
      </c>
      <c r="Q20" s="21" t="str" cm="1">
        <f t="array" ref="Q20">IF(OR(($Q$2:$Q$3&gt;=I20)*($Q$2:$Q$3&lt;=J20), ($Q$2:$Q$3&gt;=K20)*($Q$2:$Q$3&lt;=L20)), "yes", "no")</f>
        <v>no</v>
      </c>
      <c r="R20" s="21"/>
      <c r="S20" s="21" t="str" cm="1">
        <f t="array" ref="S20">IF(OR(($S$2:$S$3&gt;=I20)*($S$2:$S$3&lt;=J20), ($S$2:$S$3&gt;=K20)*($S$2:$S$3&lt;=L20)), "yes", "no")</f>
        <v>no</v>
      </c>
      <c r="T20" s="21" t="str" cm="1">
        <f t="array" ref="T20">IF(OR(($T$2:$T$3&gt;=I20)*($T$2:$T$3&lt;=J20), ($T$2:$T$3&gt;=K20)*($T$2:$T$3&lt;=L20)), "yes", "no")</f>
        <v>yes</v>
      </c>
    </row>
    <row r="21" spans="1:20" x14ac:dyDescent="0.25">
      <c r="G21" s="1"/>
    </row>
    <row r="22" spans="1:20" x14ac:dyDescent="0.25">
      <c r="G22" s="1"/>
    </row>
    <row r="23" spans="1:20" x14ac:dyDescent="0.25">
      <c r="A23" s="10"/>
      <c r="G23" s="1"/>
    </row>
    <row r="24" spans="1:20" x14ac:dyDescent="0.25">
      <c r="G24" s="1"/>
    </row>
    <row r="25" spans="1:20" x14ac:dyDescent="0.25">
      <c r="A25" t="s">
        <v>113</v>
      </c>
      <c r="G25" s="1"/>
    </row>
    <row r="26" spans="1:20" x14ac:dyDescent="0.25">
      <c r="A26" s="12" t="s">
        <v>114</v>
      </c>
      <c r="B26" t="s">
        <v>155</v>
      </c>
      <c r="C26">
        <f>144-57</f>
        <v>87</v>
      </c>
      <c r="D26">
        <v>28</v>
      </c>
      <c r="E26">
        <v>11</v>
      </c>
      <c r="F26">
        <v>59</v>
      </c>
      <c r="G26" s="1">
        <v>180</v>
      </c>
      <c r="I26">
        <f>G26-E26</f>
        <v>169</v>
      </c>
      <c r="J26">
        <f>G26</f>
        <v>180</v>
      </c>
      <c r="K26">
        <f>J26+D26</f>
        <v>208</v>
      </c>
      <c r="L26">
        <f>G26+D26+F26</f>
        <v>267</v>
      </c>
      <c r="N26" s="21" t="str" cm="1">
        <f t="array" ref="N26">IF(OR(($N$2:$N$5&gt;=I26)*($N$2:$N$5&lt;=J26), ($N$2:$N$5&gt;=K26)*($N$2:$N$5&lt;=L26)), "yes", "no")</f>
        <v>no</v>
      </c>
      <c r="O26" s="21" t="str" cm="1">
        <f t="array" ref="O26">IF(OR(($O$2:$O$9&gt;=I26)*($O$2:$O$9&lt;=J26), ($O$2:$O$9&gt;=K26)*($O$2:$O$9&lt;=L26)), "yes", "no")</f>
        <v>yes</v>
      </c>
      <c r="P26" s="21" t="str" cm="1">
        <f t="array" ref="P26">IF(OR(($P$2:$P$7&gt;=I26)*($P$2:$P$7&lt;=J26), ($P$2:$P$7&gt;=K26)*($P$2:$P$7&lt;=L26)), "yes", "no")</f>
        <v>no</v>
      </c>
      <c r="Q26" s="21" t="str" cm="1">
        <f t="array" ref="Q26">IF(OR(($Q$2:$Q$3&gt;=I26)*($Q$2:$Q$3&lt;=J26), ($Q$2:$Q$3&gt;=K26)*($Q$2:$Q$3&lt;=L26)), "yes", "no")</f>
        <v>no</v>
      </c>
      <c r="R26" s="21"/>
      <c r="S26" s="21" t="str" cm="1">
        <f t="array" ref="S26">IF(OR(($S$2:$S$3&gt;=I26)*($S$2:$S$3&lt;=J26), ($S$2:$S$3&gt;=K26)*($S$2:$S$3&lt;=L26)), "yes", "no")</f>
        <v>no</v>
      </c>
      <c r="T26" s="21" t="str" cm="1">
        <f t="array" ref="T26">IF(OR(($T$2:$T$3&gt;=I26)*($T$2:$T$3&lt;=J26), ($T$2:$T$3&gt;=K26)*($T$2:$T$3&lt;=L26)), "yes", "no")</f>
        <v>yes</v>
      </c>
    </row>
    <row r="27" spans="1:20" x14ac:dyDescent="0.25">
      <c r="A27" s="12" t="s">
        <v>115</v>
      </c>
      <c r="B27" t="s">
        <v>156</v>
      </c>
      <c r="C27">
        <f>-(68-159)</f>
        <v>91</v>
      </c>
      <c r="D27">
        <f>127-68</f>
        <v>59</v>
      </c>
      <c r="E27">
        <v>29</v>
      </c>
      <c r="F27">
        <v>32</v>
      </c>
      <c r="G27" s="1">
        <v>226</v>
      </c>
      <c r="I27">
        <f t="shared" ref="I27:I29" si="13">G27-E27</f>
        <v>197</v>
      </c>
      <c r="J27">
        <f t="shared" ref="J27:J29" si="14">G27</f>
        <v>226</v>
      </c>
      <c r="K27">
        <f t="shared" ref="K27:K29" si="15">J27+D27</f>
        <v>285</v>
      </c>
      <c r="L27">
        <f t="shared" ref="L27:L29" si="16">G27+D27+F27</f>
        <v>317</v>
      </c>
      <c r="N27" s="21" t="str" cm="1">
        <f t="array" ref="N27">IF(OR(($N$2:$N$5&gt;=I27)*($N$2:$N$5&lt;=J27), ($N$2:$N$5&gt;=K27)*($N$2:$N$5&lt;=L27)), "yes", "no")</f>
        <v>no</v>
      </c>
      <c r="O27" s="21" t="str" cm="1">
        <f t="array" ref="O27">IF(OR(($O$2:$O$9&gt;=I27)*($O$2:$O$9&lt;=J27), ($O$2:$O$9&gt;=K27)*($O$2:$O$9&lt;=L27)), "yes", "no")</f>
        <v>yes</v>
      </c>
      <c r="P27" s="21" t="str" cm="1">
        <f t="array" ref="P27">IF(OR(($P$2:$P$7&gt;=I27)*($P$2:$P$7&lt;=J27), ($P$2:$P$7&gt;=K27)*($P$2:$P$7&lt;=L27)), "yes", "no")</f>
        <v>no</v>
      </c>
      <c r="Q27" s="21" t="str" cm="1">
        <f t="array" ref="Q27">IF(OR(($Q$2:$Q$3&gt;=I27)*($Q$2:$Q$3&lt;=J27), ($Q$2:$Q$3&gt;=K27)*($Q$2:$Q$3&lt;=L27)), "yes", "no")</f>
        <v>no</v>
      </c>
      <c r="R27" s="21"/>
      <c r="S27" s="21" t="str" cm="1">
        <f t="array" ref="S27">IF(OR(($S$2:$S$3&gt;=I27)*($S$2:$S$3&lt;=J27), ($S$2:$S$3&gt;=K27)*($S$2:$S$3&lt;=L27)), "yes", "no")</f>
        <v>no</v>
      </c>
      <c r="T27" s="21" t="str" cm="1">
        <f t="array" ref="T27">IF(OR(($T$2:$T$3&gt;=I27)*($T$2:$T$3&lt;=J27), ($T$2:$T$3&gt;=K27)*($T$2:$T$3&lt;=L27)), "yes", "no")</f>
        <v>yes</v>
      </c>
    </row>
    <row r="28" spans="1:20" x14ac:dyDescent="0.25">
      <c r="A28" s="12" t="s">
        <v>116</v>
      </c>
      <c r="B28" t="s">
        <v>157</v>
      </c>
      <c r="C28">
        <f>-(57-271)</f>
        <v>214</v>
      </c>
      <c r="D28">
        <f>227-57</f>
        <v>170</v>
      </c>
      <c r="E28">
        <v>11</v>
      </c>
      <c r="F28">
        <v>44</v>
      </c>
      <c r="G28" s="1">
        <v>180</v>
      </c>
      <c r="I28">
        <f t="shared" si="13"/>
        <v>169</v>
      </c>
      <c r="J28">
        <f t="shared" si="14"/>
        <v>180</v>
      </c>
      <c r="K28">
        <f t="shared" si="15"/>
        <v>350</v>
      </c>
      <c r="L28">
        <f t="shared" si="16"/>
        <v>394</v>
      </c>
      <c r="N28" s="21" t="str" cm="1">
        <f t="array" ref="N28">IF(OR(($N$2:$N$5&gt;=I28)*($N$2:$N$5&lt;=J28), ($N$2:$N$5&gt;=K28)*($N$2:$N$5&lt;=L28)), "yes", "no")</f>
        <v>no</v>
      </c>
      <c r="O28" s="21" t="str" cm="1">
        <f t="array" ref="O28">IF(OR(($O$2:$O$9&gt;=I28)*($O$2:$O$9&lt;=J28), ($O$2:$O$9&gt;=K28)*($O$2:$O$9&lt;=L28)), "yes", "no")</f>
        <v>yes</v>
      </c>
      <c r="P28" s="21" t="str" cm="1">
        <f t="array" ref="P28">IF(OR(($P$2:$P$7&gt;=I28)*($P$2:$P$7&lt;=J28), ($P$2:$P$7&gt;=K28)*($P$2:$P$7&lt;=L28)), "yes", "no")</f>
        <v>no</v>
      </c>
      <c r="Q28" s="21" t="str" cm="1">
        <f t="array" ref="Q28">IF(OR(($Q$2:$Q$3&gt;=I28)*($Q$2:$Q$3&lt;=J28), ($Q$2:$Q$3&gt;=K28)*($Q$2:$Q$3&lt;=L28)), "yes", "no")</f>
        <v>no</v>
      </c>
      <c r="R28" s="21"/>
      <c r="S28" s="21" t="str" cm="1">
        <f t="array" ref="S28">IF(OR(($S$2:$S$3&gt;=I28)*($S$2:$S$3&lt;=J28), ($S$2:$S$3&gt;=K28)*($S$2:$S$3&lt;=L28)), "yes", "no")</f>
        <v>no</v>
      </c>
      <c r="T28" s="21" t="str" cm="1">
        <f t="array" ref="T28">IF(OR(($T$2:$T$3&gt;=I28)*($T$2:$T$3&lt;=J28), ($T$2:$T$3&gt;=K28)*($T$2:$T$3&lt;=L28)), "yes", "no")</f>
        <v>no</v>
      </c>
    </row>
    <row r="29" spans="1:20" x14ac:dyDescent="0.25">
      <c r="A29" s="12" t="s">
        <v>117</v>
      </c>
      <c r="B29" t="s">
        <v>157</v>
      </c>
      <c r="C29">
        <f>-(57-271)</f>
        <v>214</v>
      </c>
      <c r="D29">
        <f>227-57</f>
        <v>170</v>
      </c>
      <c r="E29">
        <v>11</v>
      </c>
      <c r="F29">
        <v>44</v>
      </c>
      <c r="G29" s="1">
        <v>180</v>
      </c>
      <c r="I29">
        <f t="shared" si="13"/>
        <v>169</v>
      </c>
      <c r="J29">
        <f t="shared" si="14"/>
        <v>180</v>
      </c>
      <c r="K29">
        <f t="shared" si="15"/>
        <v>350</v>
      </c>
      <c r="L29">
        <f t="shared" si="16"/>
        <v>394</v>
      </c>
      <c r="N29" s="21" t="str" cm="1">
        <f t="array" ref="N29">IF(OR(($N$2:$N$5&gt;=I29)*($N$2:$N$5&lt;=J29), ($N$2:$N$5&gt;=K29)*($N$2:$N$5&lt;=L29)), "yes", "no")</f>
        <v>no</v>
      </c>
      <c r="O29" s="21" t="str" cm="1">
        <f t="array" ref="O29">IF(OR(($O$2:$O$9&gt;=I29)*($O$2:$O$9&lt;=J29), ($O$2:$O$9&gt;=K29)*($O$2:$O$9&lt;=L29)), "yes", "no")</f>
        <v>yes</v>
      </c>
      <c r="P29" s="21" t="str" cm="1">
        <f t="array" ref="P29">IF(OR(($P$2:$P$7&gt;=I29)*($P$2:$P$7&lt;=J29), ($P$2:$P$7&gt;=K29)*($P$2:$P$7&lt;=L29)), "yes", "no")</f>
        <v>no</v>
      </c>
      <c r="Q29" s="21" t="str" cm="1">
        <f t="array" ref="Q29">IF(OR(($Q$2:$Q$3&gt;=I29)*($Q$2:$Q$3&lt;=J29), ($Q$2:$Q$3&gt;=K29)*($Q$2:$Q$3&lt;=L29)), "yes", "no")</f>
        <v>no</v>
      </c>
      <c r="R29" s="21"/>
      <c r="S29" s="21" t="str" cm="1">
        <f t="array" ref="S29">IF(OR(($S$2:$S$3&gt;=I29)*($S$2:$S$3&lt;=J29), ($S$2:$S$3&gt;=K29)*($S$2:$S$3&lt;=L29)), "yes", "no")</f>
        <v>no</v>
      </c>
      <c r="T29" s="21" t="str" cm="1">
        <f t="array" ref="T29">IF(OR(($T$2:$T$3&gt;=I29)*($T$2:$T$3&lt;=J29), ($T$2:$T$3&gt;=K29)*($T$2:$T$3&lt;=L29)), "yes", "no")</f>
        <v>no</v>
      </c>
    </row>
    <row r="30" spans="1:20" x14ac:dyDescent="0.25">
      <c r="A30" s="12" t="s">
        <v>118</v>
      </c>
      <c r="G30" s="1"/>
    </row>
    <row r="31" spans="1:20" x14ac:dyDescent="0.25">
      <c r="A31" s="12" t="s">
        <v>119</v>
      </c>
      <c r="B31" t="s">
        <v>158</v>
      </c>
      <c r="C31">
        <f>58-39</f>
        <v>19</v>
      </c>
      <c r="D31">
        <f>168-162</f>
        <v>6</v>
      </c>
      <c r="E31">
        <v>13</v>
      </c>
      <c r="F31">
        <v>13</v>
      </c>
      <c r="G31" s="1">
        <v>162</v>
      </c>
    </row>
    <row r="32" spans="1:20" x14ac:dyDescent="0.25">
      <c r="A32" s="12"/>
      <c r="B32" t="s">
        <v>153</v>
      </c>
      <c r="C32">
        <v>305</v>
      </c>
      <c r="D32">
        <v>261</v>
      </c>
      <c r="E32">
        <v>13</v>
      </c>
      <c r="F32">
        <v>44</v>
      </c>
      <c r="G32" s="1">
        <v>187</v>
      </c>
    </row>
    <row r="33" spans="1:20" x14ac:dyDescent="0.25">
      <c r="A33" s="12" t="s">
        <v>120</v>
      </c>
      <c r="B33" t="s">
        <v>159</v>
      </c>
      <c r="C33">
        <v>177</v>
      </c>
      <c r="D33">
        <v>172</v>
      </c>
      <c r="E33">
        <v>29</v>
      </c>
      <c r="F33">
        <v>4</v>
      </c>
      <c r="G33" s="1">
        <v>226</v>
      </c>
      <c r="I33">
        <f t="shared" ref="I33:I48" si="17">G33-E33</f>
        <v>197</v>
      </c>
      <c r="J33">
        <f t="shared" ref="J33:J48" si="18">G33</f>
        <v>226</v>
      </c>
      <c r="K33">
        <f t="shared" ref="K33:K47" si="19">J33+D33</f>
        <v>398</v>
      </c>
      <c r="L33">
        <f t="shared" ref="L33:L47" si="20">G33+D33+F33</f>
        <v>402</v>
      </c>
      <c r="N33" s="21" t="str" cm="1">
        <f t="array" ref="N33">IF(OR(($N$2:$N$5&gt;=I33)*($N$2:$N$5&lt;=J33), ($N$2:$N$5&gt;=K33)*($N$2:$N$5&lt;=L33)), "yes", "no")</f>
        <v>no</v>
      </c>
      <c r="O33" s="21" t="str" cm="1">
        <f t="array" ref="O33">IF(OR(($O$2:$O$9&gt;=I33)*($O$2:$O$9&lt;=J33), ($O$2:$O$9&gt;=K33)*($O$2:$O$9&lt;=L33)), "yes", "no")</f>
        <v>yes</v>
      </c>
      <c r="P33" s="21" t="str" cm="1">
        <f t="array" ref="P33">IF(OR(($P$2:$P$7&gt;=I33)*($P$2:$P$7&lt;=J33), ($P$2:$P$7&gt;=K33)*($P$2:$P$7&lt;=L33)), "yes", "no")</f>
        <v>no</v>
      </c>
      <c r="Q33" s="21" t="str" cm="1">
        <f t="array" ref="Q33">IF(OR(($Q$2:$Q$3&gt;=I33)*($Q$2:$Q$3&lt;=J33), ($Q$2:$Q$3&gt;=K33)*($Q$2:$Q$3&lt;=L33)), "yes", "no")</f>
        <v>no</v>
      </c>
      <c r="R33" s="21"/>
      <c r="S33" s="21" t="str" cm="1">
        <f t="array" ref="S33">IF(OR(($S$2:$S$3&gt;=I33)*($S$2:$S$3&lt;=J33), ($S$2:$S$3&gt;=K33)*($S$2:$S$3&lt;=L33)), "yes", "no")</f>
        <v>no</v>
      </c>
      <c r="T33" s="21" t="str" cm="1">
        <f t="array" ref="T33">IF(OR(($T$2:$T$3&gt;=I33)*($T$2:$T$3&lt;=J33), ($T$2:$T$3&gt;=K33)*($T$2:$T$3&lt;=L33)), "yes", "no")</f>
        <v>yes</v>
      </c>
    </row>
    <row r="34" spans="1:20" x14ac:dyDescent="0.25">
      <c r="A34" s="12"/>
      <c r="B34" t="s">
        <v>160</v>
      </c>
      <c r="C34">
        <f>-(245-340)</f>
        <v>95</v>
      </c>
      <c r="D34">
        <f>308-245</f>
        <v>63</v>
      </c>
      <c r="E34">
        <v>36</v>
      </c>
      <c r="F34">
        <v>32</v>
      </c>
      <c r="G34" s="11">
        <v>401</v>
      </c>
      <c r="I34">
        <f t="shared" si="17"/>
        <v>365</v>
      </c>
      <c r="J34">
        <f t="shared" si="18"/>
        <v>401</v>
      </c>
      <c r="K34">
        <f t="shared" si="19"/>
        <v>464</v>
      </c>
      <c r="L34">
        <f t="shared" si="20"/>
        <v>496</v>
      </c>
      <c r="N34" s="21" t="str" cm="1">
        <f t="array" ref="N34">IF(OR(($N$2:$N$5&gt;=I34)*($N$2:$N$5&lt;=J34), ($N$2:$N$5&gt;=K34)*($N$2:$N$5&lt;=L34)), "yes", "no")</f>
        <v>yes</v>
      </c>
      <c r="O34" s="21" t="str" cm="1">
        <f t="array" ref="O34">IF(OR(($O$2:$O$9&gt;=I34)*($O$2:$O$9&lt;=J34), ($O$2:$O$9&gt;=K34)*($O$2:$O$9&lt;=L34)), "yes", "no")</f>
        <v>yes</v>
      </c>
      <c r="P34" s="21" t="str" cm="1">
        <f t="array" ref="P34">IF(OR(($P$2:$P$7&gt;=I34)*($P$2:$P$7&lt;=J34), ($P$2:$P$7&gt;=K34)*($P$2:$P$7&lt;=L34)), "yes", "no")</f>
        <v>no</v>
      </c>
      <c r="Q34" s="21" t="str" cm="1">
        <f t="array" ref="Q34">IF(OR(($Q$2:$Q$3&gt;=I34)*($Q$2:$Q$3&lt;=J34), ($Q$2:$Q$3&gt;=K34)*($Q$2:$Q$3&lt;=L34)), "yes", "no")</f>
        <v>no</v>
      </c>
      <c r="R34" s="21"/>
      <c r="S34" s="21" t="str" cm="1">
        <f t="array" ref="S34">IF(OR(($S$2:$S$3&gt;=I34)*($S$2:$S$3&lt;=J34), ($S$2:$S$3&gt;=K34)*($S$2:$S$3&lt;=L34)), "yes", "no")</f>
        <v>yes</v>
      </c>
      <c r="T34" s="21" t="str" cm="1">
        <f t="array" ref="T34">IF(OR(($T$2:$T$3&gt;=I34)*($T$2:$T$3&lt;=J34), ($T$2:$T$3&gt;=K34)*($T$2:$T$3&lt;=L34)), "yes", "no")</f>
        <v>no</v>
      </c>
    </row>
    <row r="35" spans="1:20" x14ac:dyDescent="0.25">
      <c r="A35" s="12"/>
      <c r="G35" s="1"/>
    </row>
    <row r="36" spans="1:20" x14ac:dyDescent="0.25">
      <c r="A36" s="12" t="s">
        <v>121</v>
      </c>
      <c r="G36" s="1"/>
    </row>
    <row r="37" spans="1:20" x14ac:dyDescent="0.25">
      <c r="A37" s="12" t="s">
        <v>81</v>
      </c>
      <c r="G37" s="1"/>
    </row>
    <row r="38" spans="1:20" x14ac:dyDescent="0.25">
      <c r="A38" s="12" t="s">
        <v>122</v>
      </c>
      <c r="G38" s="1"/>
    </row>
    <row r="39" spans="1:20" x14ac:dyDescent="0.25">
      <c r="A39" s="12" t="s">
        <v>123</v>
      </c>
      <c r="B39" t="s">
        <v>161</v>
      </c>
      <c r="C39">
        <f>-(76-247)</f>
        <v>171</v>
      </c>
      <c r="D39">
        <f>211-76</f>
        <v>135</v>
      </c>
      <c r="E39">
        <v>29</v>
      </c>
      <c r="F39">
        <v>36</v>
      </c>
      <c r="G39" s="1">
        <v>226</v>
      </c>
      <c r="I39">
        <f t="shared" si="17"/>
        <v>197</v>
      </c>
      <c r="J39">
        <f t="shared" si="18"/>
        <v>226</v>
      </c>
      <c r="K39">
        <f t="shared" si="19"/>
        <v>361</v>
      </c>
      <c r="L39">
        <f t="shared" si="20"/>
        <v>397</v>
      </c>
      <c r="N39" s="21" t="str" cm="1">
        <f t="array" ref="N39">IF(OR(($N$2:$N$5&gt;=I39)*($N$2:$N$5&lt;=J39), ($N$2:$N$5&gt;=K39)*($N$2:$N$5&lt;=L39)), "yes", "no")</f>
        <v>no</v>
      </c>
      <c r="O39" s="21" t="str" cm="1">
        <f t="array" ref="O39">IF(OR(($O$2:$O$9&gt;=I39)*($O$2:$O$9&lt;=J39), ($O$2:$O$9&gt;=K39)*($O$2:$O$9&lt;=L39)), "yes", "no")</f>
        <v>yes</v>
      </c>
      <c r="P39" s="21" t="str" cm="1">
        <f t="array" ref="P39">IF(OR(($P$2:$P$7&gt;=I39)*($P$2:$P$7&lt;=J39), ($P$2:$P$7&gt;=K39)*($P$2:$P$7&lt;=L39)), "yes", "no")</f>
        <v>no</v>
      </c>
      <c r="Q39" s="21" t="str" cm="1">
        <f t="array" ref="Q39">IF(OR(($Q$2:$Q$3&gt;=I39)*($Q$2:$Q$3&lt;=J39), ($Q$2:$Q$3&gt;=K39)*($Q$2:$Q$3&lt;=L39)), "yes", "no")</f>
        <v>no</v>
      </c>
      <c r="R39" s="21"/>
      <c r="S39" s="21" t="str" cm="1">
        <f t="array" ref="S39">IF(OR(($S$2:$S$3&gt;=I39)*($S$2:$S$3&lt;=J39), ($S$2:$S$3&gt;=K39)*($S$2:$S$3&lt;=L39)), "yes", "no")</f>
        <v>no</v>
      </c>
      <c r="T39" s="21" t="str" cm="1">
        <f t="array" ref="T39">IF(OR(($T$2:$T$3&gt;=I39)*($T$2:$T$3&lt;=J39), ($T$2:$T$3&gt;=K39)*($T$2:$T$3&lt;=L39)), "yes", "no")</f>
        <v>yes</v>
      </c>
    </row>
    <row r="40" spans="1:20" x14ac:dyDescent="0.25">
      <c r="A40" s="12"/>
      <c r="B40" t="s">
        <v>11</v>
      </c>
      <c r="C40">
        <v>18</v>
      </c>
      <c r="D40">
        <v>15</v>
      </c>
      <c r="E40">
        <v>252</v>
      </c>
      <c r="F40">
        <v>3</v>
      </c>
      <c r="G40" s="1">
        <v>478</v>
      </c>
      <c r="I40">
        <f t="shared" si="17"/>
        <v>226</v>
      </c>
      <c r="J40">
        <f t="shared" si="18"/>
        <v>478</v>
      </c>
      <c r="K40">
        <f t="shared" si="19"/>
        <v>493</v>
      </c>
      <c r="L40">
        <f t="shared" si="20"/>
        <v>496</v>
      </c>
      <c r="N40" s="21" t="str" cm="1">
        <f t="array" ref="N40">IF(OR(($N$2:$N$5&gt;=I40)*($N$2:$N$5&lt;=J40), ($N$2:$N$5&gt;=K40)*($N$2:$N$5&lt;=L40)), "yes", "no")</f>
        <v>yes</v>
      </c>
      <c r="O40" s="21" t="str" cm="1">
        <f t="array" ref="O40">IF(OR(($O$2:$O$9&gt;=I40)*($O$2:$O$9&lt;=J40), ($O$2:$O$9&gt;=K40)*($O$2:$O$9&lt;=L40)), "yes", "no")</f>
        <v>yes</v>
      </c>
      <c r="P40" s="21" t="str" cm="1">
        <f t="array" ref="P40">IF(OR(($P$2:$P$7&gt;=I40)*($P$2:$P$7&lt;=J40), ($P$2:$P$7&gt;=K40)*($P$2:$P$7&lt;=L40)), "yes", "no")</f>
        <v>yes</v>
      </c>
      <c r="Q40" s="21" t="str" cm="1">
        <f t="array" ref="Q40">IF(OR(($Q$2:$Q$3&gt;=I40)*($Q$2:$Q$3&lt;=J40), ($Q$2:$Q$3&gt;=K40)*($Q$2:$Q$3&lt;=L40)), "yes", "no")</f>
        <v>no</v>
      </c>
      <c r="R40" s="21"/>
      <c r="S40" s="21" t="str" cm="1">
        <f t="array" ref="S40">IF(OR(($S$2:$S$3&gt;=I40)*($S$2:$S$3&lt;=J40), ($S$2:$S$3&gt;=K40)*($S$2:$S$3&lt;=L40)), "yes", "no")</f>
        <v>no</v>
      </c>
      <c r="T40" s="21" t="str" cm="1">
        <f t="array" ref="T40">IF(OR(($T$2:$T$3&gt;=I40)*($T$2:$T$3&lt;=J40), ($T$2:$T$3&gt;=K40)*($T$2:$T$3&lt;=L40)), "yes", "no")</f>
        <v>no</v>
      </c>
    </row>
    <row r="41" spans="1:20" x14ac:dyDescent="0.25">
      <c r="A41" s="12" t="s">
        <v>68</v>
      </c>
      <c r="B41" t="s">
        <v>155</v>
      </c>
      <c r="C41">
        <f>144-57</f>
        <v>87</v>
      </c>
      <c r="D41">
        <v>28</v>
      </c>
      <c r="E41">
        <v>11</v>
      </c>
      <c r="F41">
        <v>59</v>
      </c>
      <c r="G41" s="1">
        <v>180</v>
      </c>
      <c r="I41">
        <f t="shared" si="17"/>
        <v>169</v>
      </c>
      <c r="J41">
        <f t="shared" si="18"/>
        <v>180</v>
      </c>
      <c r="K41">
        <f t="shared" si="19"/>
        <v>208</v>
      </c>
      <c r="L41">
        <f t="shared" si="20"/>
        <v>267</v>
      </c>
      <c r="N41" s="21" t="str" cm="1">
        <f t="array" ref="N41">IF(OR(($N$2:$N$5&gt;=I41)*($N$2:$N$5&lt;=J41), ($N$2:$N$5&gt;=K41)*($N$2:$N$5&lt;=L41)), "yes", "no")</f>
        <v>no</v>
      </c>
      <c r="O41" s="21" t="str" cm="1">
        <f t="array" ref="O41">IF(OR(($O$2:$O$9&gt;=I41)*($O$2:$O$9&lt;=J41), ($O$2:$O$9&gt;=K41)*($O$2:$O$9&lt;=L41)), "yes", "no")</f>
        <v>yes</v>
      </c>
      <c r="P41" s="21" t="str" cm="1">
        <f t="array" ref="P41">IF(OR(($P$2:$P$7&gt;=I41)*($P$2:$P$7&lt;=J41), ($P$2:$P$7&gt;=K41)*($P$2:$P$7&lt;=L41)), "yes", "no")</f>
        <v>no</v>
      </c>
      <c r="Q41" s="21" t="str" cm="1">
        <f t="array" ref="Q41">IF(OR(($Q$2:$Q$3&gt;=I41)*($Q$2:$Q$3&lt;=J41), ($Q$2:$Q$3&gt;=K41)*($Q$2:$Q$3&lt;=L41)), "yes", "no")</f>
        <v>no</v>
      </c>
      <c r="R41" s="21"/>
      <c r="S41" s="21" t="str" cm="1">
        <f t="array" ref="S41">IF(OR(($S$2:$S$3&gt;=I41)*($S$2:$S$3&lt;=J41), ($S$2:$S$3&gt;=K41)*($S$2:$S$3&lt;=L41)), "yes", "no")</f>
        <v>no</v>
      </c>
      <c r="T41" s="21" t="str" cm="1">
        <f t="array" ref="T41">IF(OR(($T$2:$T$3&gt;=I41)*($T$2:$T$3&lt;=J41), ($T$2:$T$3&gt;=K41)*($T$2:$T$3&lt;=L41)), "yes", "no")</f>
        <v>yes</v>
      </c>
    </row>
    <row r="42" spans="1:20" x14ac:dyDescent="0.25">
      <c r="A42" s="12" t="s">
        <v>124</v>
      </c>
      <c r="B42" t="s">
        <v>157</v>
      </c>
      <c r="C42">
        <f>-(57-271)</f>
        <v>214</v>
      </c>
      <c r="D42">
        <v>170</v>
      </c>
      <c r="E42">
        <v>11</v>
      </c>
      <c r="F42">
        <v>44</v>
      </c>
      <c r="G42" s="1">
        <v>180</v>
      </c>
      <c r="I42">
        <f t="shared" si="17"/>
        <v>169</v>
      </c>
      <c r="J42">
        <f t="shared" si="18"/>
        <v>180</v>
      </c>
      <c r="K42">
        <f t="shared" si="19"/>
        <v>350</v>
      </c>
      <c r="L42">
        <f t="shared" si="20"/>
        <v>394</v>
      </c>
      <c r="N42" s="21" t="str" cm="1">
        <f t="array" ref="N42">IF(OR(($N$2:$N$5&gt;=I42)*($N$2:$N$5&lt;=J42), ($N$2:$N$5&gt;=K42)*($N$2:$N$5&lt;=L42)), "yes", "no")</f>
        <v>no</v>
      </c>
      <c r="O42" s="21" t="str" cm="1">
        <f t="array" ref="O42">IF(OR(($O$2:$O$9&gt;=I42)*($O$2:$O$9&lt;=J42), ($O$2:$O$9&gt;=K42)*($O$2:$O$9&lt;=L42)), "yes", "no")</f>
        <v>yes</v>
      </c>
      <c r="P42" s="21" t="str" cm="1">
        <f t="array" ref="P42">IF(OR(($P$2:$P$7&gt;=I42)*($P$2:$P$7&lt;=J42), ($P$2:$P$7&gt;=K42)*($P$2:$P$7&lt;=L42)), "yes", "no")</f>
        <v>no</v>
      </c>
      <c r="Q42" s="21" t="str" cm="1">
        <f t="array" ref="Q42">IF(OR(($Q$2:$Q$3&gt;=I42)*($Q$2:$Q$3&lt;=J42), ($Q$2:$Q$3&gt;=K42)*($Q$2:$Q$3&lt;=L42)), "yes", "no")</f>
        <v>no</v>
      </c>
      <c r="R42" s="21"/>
      <c r="S42" s="21" t="str" cm="1">
        <f t="array" ref="S42">IF(OR(($S$2:$S$3&gt;=I42)*($S$2:$S$3&lt;=J42), ($S$2:$S$3&gt;=K42)*($S$2:$S$3&lt;=L42)), "yes", "no")</f>
        <v>no</v>
      </c>
      <c r="T42" s="21" t="str" cm="1">
        <f t="array" ref="T42">IF(OR(($T$2:$T$3&gt;=I42)*($T$2:$T$3&lt;=J42), ($T$2:$T$3&gt;=K42)*($T$2:$T$3&lt;=L42)), "yes", "no")</f>
        <v>no</v>
      </c>
    </row>
    <row r="43" spans="1:20" x14ac:dyDescent="0.25">
      <c r="A43" s="12" t="s">
        <v>125</v>
      </c>
      <c r="B43" t="s">
        <v>155</v>
      </c>
      <c r="C43">
        <f>144-57</f>
        <v>87</v>
      </c>
      <c r="D43">
        <v>28</v>
      </c>
      <c r="E43">
        <v>11</v>
      </c>
      <c r="F43">
        <v>59</v>
      </c>
      <c r="G43" s="1">
        <v>180</v>
      </c>
      <c r="I43">
        <f t="shared" si="17"/>
        <v>169</v>
      </c>
      <c r="J43">
        <f t="shared" si="18"/>
        <v>180</v>
      </c>
      <c r="K43">
        <f t="shared" si="19"/>
        <v>208</v>
      </c>
      <c r="L43">
        <f t="shared" si="20"/>
        <v>267</v>
      </c>
      <c r="N43" s="21" t="str" cm="1">
        <f t="array" ref="N43">IF(OR(($N$2:$N$5&gt;=I43)*($N$2:$N$5&lt;=J43), ($N$2:$N$5&gt;=K43)*($N$2:$N$5&lt;=L43)), "yes", "no")</f>
        <v>no</v>
      </c>
      <c r="O43" s="21" t="str" cm="1">
        <f t="array" ref="O43">IF(OR(($O$2:$O$9&gt;=I43)*($O$2:$O$9&lt;=J43), ($O$2:$O$9&gt;=K43)*($O$2:$O$9&lt;=L43)), "yes", "no")</f>
        <v>yes</v>
      </c>
      <c r="P43" s="21" t="str" cm="1">
        <f t="array" ref="P43">IF(OR(($P$2:$P$7&gt;=I43)*($P$2:$P$7&lt;=J43), ($P$2:$P$7&gt;=K43)*($P$2:$P$7&lt;=L43)), "yes", "no")</f>
        <v>no</v>
      </c>
      <c r="Q43" s="21" t="str" cm="1">
        <f t="array" ref="Q43">IF(OR(($Q$2:$Q$3&gt;=I43)*($Q$2:$Q$3&lt;=J43), ($Q$2:$Q$3&gt;=K43)*($Q$2:$Q$3&lt;=L43)), "yes", "no")</f>
        <v>no</v>
      </c>
      <c r="R43" s="21"/>
      <c r="S43" s="21" t="str" cm="1">
        <f t="array" ref="S43">IF(OR(($S$2:$S$3&gt;=I43)*($S$2:$S$3&lt;=J43), ($S$2:$S$3&gt;=K43)*($S$2:$S$3&lt;=L43)), "yes", "no")</f>
        <v>no</v>
      </c>
      <c r="T43" s="21" t="str" cm="1">
        <f t="array" ref="T43">IF(OR(($T$2:$T$3&gt;=I43)*($T$2:$T$3&lt;=J43), ($T$2:$T$3&gt;=K43)*($T$2:$T$3&lt;=L43)), "yes", "no")</f>
        <v>yes</v>
      </c>
    </row>
    <row r="44" spans="1:20" x14ac:dyDescent="0.25">
      <c r="A44" s="12" t="s">
        <v>126</v>
      </c>
      <c r="G44" s="1"/>
    </row>
    <row r="45" spans="1:20" x14ac:dyDescent="0.25">
      <c r="G45" s="1"/>
    </row>
    <row r="46" spans="1:20" x14ac:dyDescent="0.25">
      <c r="A46" s="12" t="s">
        <v>127</v>
      </c>
      <c r="B46" t="s">
        <v>162</v>
      </c>
      <c r="C46">
        <f>-(38-245)</f>
        <v>207</v>
      </c>
      <c r="D46">
        <f>240-38</f>
        <v>202</v>
      </c>
      <c r="E46">
        <v>7</v>
      </c>
      <c r="F46">
        <v>5</v>
      </c>
      <c r="G46" s="1">
        <v>196</v>
      </c>
      <c r="I46">
        <f t="shared" si="17"/>
        <v>189</v>
      </c>
      <c r="J46">
        <f t="shared" si="18"/>
        <v>196</v>
      </c>
      <c r="K46">
        <f t="shared" si="19"/>
        <v>398</v>
      </c>
      <c r="L46">
        <f t="shared" si="20"/>
        <v>403</v>
      </c>
      <c r="N46" s="21" t="str" cm="1">
        <f t="array" ref="N46">IF(OR(($N$2:$N$5&gt;=I46)*($N$2:$N$5&lt;=J46), ($N$2:$N$5&gt;=K46)*($N$2:$N$5&lt;=L46)), "yes", "no")</f>
        <v>no</v>
      </c>
      <c r="O46" s="21" t="str" cm="1">
        <f t="array" ref="O46">IF(OR(($O$2:$O$9&gt;=I46)*($O$2:$O$9&lt;=J46), ($O$2:$O$9&gt;=K46)*($O$2:$O$9&lt;=L46)), "yes", "no")</f>
        <v>no</v>
      </c>
      <c r="P46" s="21" t="str" cm="1">
        <f t="array" ref="P46">IF(OR(($P$2:$P$7&gt;=I46)*($P$2:$P$7&lt;=J46), ($P$2:$P$7&gt;=K46)*($P$2:$P$7&lt;=L46)), "yes", "no")</f>
        <v>yes</v>
      </c>
      <c r="Q46" s="21" t="str" cm="1">
        <f t="array" ref="Q46">IF(OR(($Q$2:$Q$3&gt;=I46)*($Q$2:$Q$3&lt;=J46), ($Q$2:$Q$3&gt;=K46)*($Q$2:$Q$3&lt;=L46)), "yes", "no")</f>
        <v>no</v>
      </c>
      <c r="R46" s="21"/>
      <c r="S46" s="21" t="str" cm="1">
        <f t="array" ref="S46">IF(OR(($S$2:$S$3&gt;=I46)*($S$2:$S$3&lt;=J46), ($S$2:$S$3&gt;=K46)*($S$2:$S$3&lt;=L46)), "yes", "no")</f>
        <v>no</v>
      </c>
      <c r="T46" s="21" t="str" cm="1">
        <f t="array" ref="T46">IF(OR(($T$2:$T$3&gt;=I46)*($T$2:$T$3&lt;=J46), ($T$2:$T$3&gt;=K46)*($T$2:$T$3&lt;=L46)), "yes", "no")</f>
        <v>no</v>
      </c>
    </row>
    <row r="47" spans="1:20" x14ac:dyDescent="0.25">
      <c r="A47" s="12"/>
      <c r="B47" t="s">
        <v>160</v>
      </c>
      <c r="C47">
        <v>95</v>
      </c>
      <c r="D47">
        <v>63</v>
      </c>
      <c r="E47">
        <v>36</v>
      </c>
      <c r="F47">
        <v>32</v>
      </c>
      <c r="G47" s="1">
        <v>401</v>
      </c>
      <c r="I47">
        <f t="shared" si="17"/>
        <v>365</v>
      </c>
      <c r="J47">
        <f t="shared" si="18"/>
        <v>401</v>
      </c>
      <c r="K47">
        <f t="shared" si="19"/>
        <v>464</v>
      </c>
      <c r="L47">
        <f t="shared" si="20"/>
        <v>496</v>
      </c>
      <c r="N47" s="21" t="str" cm="1">
        <f t="array" ref="N47">IF(OR(($N$2:$N$5&gt;=I47)*($N$2:$N$5&lt;=J47), ($N$2:$N$5&gt;=K47)*($N$2:$N$5&lt;=L47)), "yes", "no")</f>
        <v>yes</v>
      </c>
      <c r="O47" s="21" t="str" cm="1">
        <f t="array" ref="O47">IF(OR(($O$2:$O$9&gt;=I47)*($O$2:$O$9&lt;=J47), ($O$2:$O$9&gt;=K47)*($O$2:$O$9&lt;=L47)), "yes", "no")</f>
        <v>yes</v>
      </c>
      <c r="P47" s="21" t="str" cm="1">
        <f t="array" ref="P47">IF(OR(($P$2:$P$7&gt;=I47)*($P$2:$P$7&lt;=J47), ($P$2:$P$7&gt;=K47)*($P$2:$P$7&lt;=L47)), "yes", "no")</f>
        <v>no</v>
      </c>
      <c r="Q47" s="21" t="str" cm="1">
        <f t="array" ref="Q47">IF(OR(($Q$2:$Q$3&gt;=I47)*($Q$2:$Q$3&lt;=J47), ($Q$2:$Q$3&gt;=K47)*($Q$2:$Q$3&lt;=L47)), "yes", "no")</f>
        <v>no</v>
      </c>
      <c r="R47" s="21"/>
      <c r="S47" s="21" t="str" cm="1">
        <f t="array" ref="S47">IF(OR(($S$2:$S$3&gt;=I47)*($S$2:$S$3&lt;=J47), ($S$2:$S$3&gt;=K47)*($S$2:$S$3&lt;=L47)), "yes", "no")</f>
        <v>yes</v>
      </c>
      <c r="T47" s="21" t="str" cm="1">
        <f t="array" ref="T47">IF(OR(($T$2:$T$3&gt;=I47)*($T$2:$T$3&lt;=J47), ($T$2:$T$3&gt;=K47)*($T$2:$T$3&lt;=L47)), "yes", "no")</f>
        <v>no</v>
      </c>
    </row>
    <row r="48" spans="1:20" x14ac:dyDescent="0.25">
      <c r="A48" s="12" t="s">
        <v>128</v>
      </c>
      <c r="B48" t="s">
        <v>163</v>
      </c>
      <c r="C48">
        <f>276-57</f>
        <v>219</v>
      </c>
      <c r="D48">
        <f>272-57</f>
        <v>215</v>
      </c>
      <c r="E48">
        <v>11</v>
      </c>
      <c r="F48">
        <v>4</v>
      </c>
      <c r="G48" s="1">
        <v>180</v>
      </c>
      <c r="I48">
        <f t="shared" si="17"/>
        <v>169</v>
      </c>
      <c r="J48">
        <f t="shared" si="18"/>
        <v>180</v>
      </c>
      <c r="K48">
        <f t="shared" ref="K48" si="21">J48+D48</f>
        <v>395</v>
      </c>
      <c r="L48">
        <f t="shared" ref="L48" si="22">G48+D48+F48</f>
        <v>399</v>
      </c>
      <c r="N48" s="21" t="str" cm="1">
        <f t="array" ref="N48">IF(OR(($N$2:$N$5&gt;=I48)*($N$2:$N$5&lt;=J48), ($N$2:$N$5&gt;=K48)*($N$2:$N$5&lt;=L48)), "yes", "no")</f>
        <v>no</v>
      </c>
      <c r="O48" s="21" t="str" cm="1">
        <f t="array" ref="O48">IF(OR(($O$2:$O$9&gt;=I48)*($O$2:$O$9&lt;=J48), ($O$2:$O$9&gt;=K48)*($O$2:$O$9&lt;=L48)), "yes", "no")</f>
        <v>no</v>
      </c>
      <c r="P48" s="21" t="str" cm="1">
        <f t="array" ref="P48">IF(OR(($P$2:$P$7&gt;=I48)*($P$2:$P$7&lt;=J48), ($P$2:$P$7&gt;=K48)*($P$2:$P$7&lt;=L48)), "yes", "no")</f>
        <v>no</v>
      </c>
      <c r="Q48" s="21" t="str" cm="1">
        <f t="array" ref="Q48">IF(OR(($Q$2:$Q$3&gt;=I48)*($Q$2:$Q$3&lt;=J48), ($Q$2:$Q$3&gt;=K48)*($Q$2:$Q$3&lt;=L48)), "yes", "no")</f>
        <v>no</v>
      </c>
      <c r="R48" s="21"/>
      <c r="S48" s="21" t="str" cm="1">
        <f t="array" ref="S48">IF(OR(($S$2:$S$3&gt;=I48)*($S$2:$S$3&lt;=J48), ($S$2:$S$3&gt;=K48)*($S$2:$S$3&lt;=L48)), "yes", "no")</f>
        <v>no</v>
      </c>
      <c r="T48" s="21" t="str" cm="1">
        <f t="array" ref="T48">IF(OR(($T$2:$T$3&gt;=I48)*($T$2:$T$3&lt;=J48), ($T$2:$T$3&gt;=K48)*($T$2:$T$3&lt;=L48)), "yes", "no")</f>
        <v>no</v>
      </c>
    </row>
    <row r="49" spans="1:20" x14ac:dyDescent="0.25">
      <c r="A49" s="12" t="s">
        <v>129</v>
      </c>
      <c r="G49" s="1"/>
    </row>
    <row r="50" spans="1:20" x14ac:dyDescent="0.25">
      <c r="A50" s="12" t="s">
        <v>69</v>
      </c>
      <c r="G50" s="1"/>
    </row>
    <row r="51" spans="1:20" x14ac:dyDescent="0.25">
      <c r="A51" s="12" t="s">
        <v>96</v>
      </c>
      <c r="G51" s="1"/>
    </row>
    <row r="52" spans="1:20" x14ac:dyDescent="0.25">
      <c r="A52" s="12" t="s">
        <v>85</v>
      </c>
      <c r="G52" s="1"/>
    </row>
    <row r="53" spans="1:20" x14ac:dyDescent="0.25">
      <c r="A53" s="12" t="s">
        <v>97</v>
      </c>
      <c r="B53" t="s">
        <v>164</v>
      </c>
      <c r="C53">
        <v>153</v>
      </c>
      <c r="D53">
        <v>105</v>
      </c>
      <c r="E53">
        <v>7</v>
      </c>
      <c r="F53">
        <v>48</v>
      </c>
      <c r="G53" s="1">
        <v>168</v>
      </c>
      <c r="I53">
        <f t="shared" ref="I53:I54" si="23">G53-E53</f>
        <v>161</v>
      </c>
      <c r="J53">
        <f t="shared" ref="J53:J54" si="24">G53</f>
        <v>168</v>
      </c>
      <c r="K53">
        <f t="shared" ref="K53:K54" si="25">J53+D53</f>
        <v>273</v>
      </c>
      <c r="L53">
        <f t="shared" ref="L53:L54" si="26">G53+D53+F53</f>
        <v>321</v>
      </c>
      <c r="N53" s="21" t="str" cm="1">
        <f t="array" ref="N53">IF(OR(($N$2:$N$5&gt;=I53)*($N$2:$N$5&lt;=J53), ($N$2:$N$5&gt;=K53)*($N$2:$N$5&lt;=L53)), "yes", "no")</f>
        <v>no</v>
      </c>
      <c r="O53" s="21" t="str" cm="1">
        <f t="array" ref="O53">IF(OR(($O$2:$O$9&gt;=I53)*($O$2:$O$9&lt;=J53), ($O$2:$O$9&gt;=K53)*($O$2:$O$9&lt;=L53)), "yes", "no")</f>
        <v>yes</v>
      </c>
      <c r="P53" s="21" t="str" cm="1">
        <f t="array" ref="P53">IF(OR(($P$2:$P$7&gt;=I53)*($P$2:$P$7&lt;=J53), ($P$2:$P$7&gt;=K53)*($P$2:$P$7&lt;=L53)), "yes", "no")</f>
        <v>no</v>
      </c>
      <c r="Q53" s="21" t="str" cm="1">
        <f t="array" ref="Q53">IF(OR(($Q$2:$Q$3&gt;=I53)*($Q$2:$Q$3&lt;=J53), ($Q$2:$Q$3&gt;=K53)*($Q$2:$Q$3&lt;=L53)), "yes", "no")</f>
        <v>no</v>
      </c>
      <c r="R53" s="21"/>
      <c r="S53" s="21" t="str" cm="1">
        <f t="array" ref="S53">IF(OR(($S$2:$S$3&gt;=I53)*($S$2:$S$3&lt;=J53), ($S$2:$S$3&gt;=K53)*($S$2:$S$3&lt;=L53)), "yes", "no")</f>
        <v>no</v>
      </c>
      <c r="T53" s="21" t="str" cm="1">
        <f t="array" ref="T53">IF(OR(($T$2:$T$3&gt;=I53)*($T$2:$T$3&lt;=J53), ($T$2:$T$3&gt;=K53)*($T$2:$T$3&lt;=L53)), "yes", "no")</f>
        <v>no</v>
      </c>
    </row>
    <row r="54" spans="1:20" x14ac:dyDescent="0.25">
      <c r="A54" s="12" t="s">
        <v>87</v>
      </c>
      <c r="B54" t="s">
        <v>165</v>
      </c>
      <c r="C54">
        <f>244-38</f>
        <v>206</v>
      </c>
      <c r="D54">
        <v>201</v>
      </c>
      <c r="E54">
        <v>7</v>
      </c>
      <c r="F54">
        <v>5</v>
      </c>
      <c r="G54" s="1">
        <v>196</v>
      </c>
      <c r="I54">
        <f t="shared" si="23"/>
        <v>189</v>
      </c>
      <c r="J54">
        <f t="shared" si="24"/>
        <v>196</v>
      </c>
      <c r="K54">
        <f t="shared" si="25"/>
        <v>397</v>
      </c>
      <c r="L54">
        <f t="shared" si="26"/>
        <v>402</v>
      </c>
      <c r="N54" s="21" t="str" cm="1">
        <f t="array" ref="N54">IF(OR(($N$2:$N$5&gt;=I54)*($N$2:$N$5&lt;=J54), ($N$2:$N$5&gt;=K54)*($N$2:$N$5&lt;=L54)), "yes", "no")</f>
        <v>no</v>
      </c>
      <c r="O54" s="21" t="str" cm="1">
        <f t="array" ref="O54">IF(OR(($O$2:$O$9&gt;=I54)*($O$2:$O$9&lt;=J54), ($O$2:$O$9&gt;=K54)*($O$2:$O$9&lt;=L54)), "yes", "no")</f>
        <v>no</v>
      </c>
      <c r="P54" s="21" t="str" cm="1">
        <f t="array" ref="P54">IF(OR(($P$2:$P$7&gt;=I54)*($P$2:$P$7&lt;=J54), ($P$2:$P$7&gt;=K54)*($P$2:$P$7&lt;=L54)), "yes", "no")</f>
        <v>yes</v>
      </c>
      <c r="Q54" s="21" t="str" cm="1">
        <f t="array" ref="Q54">IF(OR(($Q$2:$Q$3&gt;=I54)*($Q$2:$Q$3&lt;=J54), ($Q$2:$Q$3&gt;=K54)*($Q$2:$Q$3&lt;=L54)), "yes", "no")</f>
        <v>no</v>
      </c>
      <c r="R54" s="21"/>
      <c r="S54" s="21" t="str" cm="1">
        <f t="array" ref="S54">IF(OR(($S$2:$S$3&gt;=I54)*($S$2:$S$3&lt;=J54), ($S$2:$S$3&gt;=K54)*($S$2:$S$3&lt;=L54)), "yes", "no")</f>
        <v>no</v>
      </c>
      <c r="T54" s="21" t="str" cm="1">
        <f t="array" ref="T54">IF(OR(($T$2:$T$3&gt;=I54)*($T$2:$T$3&lt;=J54), ($T$2:$T$3&gt;=K54)*($T$2:$T$3&lt;=L54)), "yes", "no")</f>
        <v>no</v>
      </c>
    </row>
    <row r="55" spans="1:20" x14ac:dyDescent="0.25">
      <c r="A55" s="12"/>
    </row>
    <row r="56" spans="1:20" x14ac:dyDescent="0.25">
      <c r="A56" s="12"/>
    </row>
    <row r="57" spans="1:20" x14ac:dyDescent="0.25">
      <c r="A57" s="12" t="s">
        <v>20</v>
      </c>
      <c r="B57" t="s">
        <v>159</v>
      </c>
      <c r="C57">
        <v>177</v>
      </c>
      <c r="D57">
        <v>172</v>
      </c>
      <c r="E57">
        <v>29</v>
      </c>
      <c r="F57">
        <v>4</v>
      </c>
      <c r="G57" s="1">
        <v>226</v>
      </c>
    </row>
    <row r="58" spans="1:20" x14ac:dyDescent="0.25">
      <c r="A58" s="12"/>
      <c r="B58" t="s">
        <v>160</v>
      </c>
      <c r="C58">
        <v>18</v>
      </c>
      <c r="D58">
        <v>63</v>
      </c>
      <c r="E58">
        <v>36</v>
      </c>
      <c r="F58">
        <v>32</v>
      </c>
      <c r="G58" s="1">
        <v>401</v>
      </c>
      <c r="I58">
        <f t="shared" ref="I58:I82" si="27">G58-E58</f>
        <v>365</v>
      </c>
      <c r="J58">
        <f t="shared" ref="J58:J82" si="28">G58</f>
        <v>401</v>
      </c>
      <c r="K58">
        <f t="shared" ref="K58:K81" si="29">J58+D58</f>
        <v>464</v>
      </c>
      <c r="L58">
        <f t="shared" ref="L58:L81" si="30">G58+D58+F58</f>
        <v>496</v>
      </c>
      <c r="N58" s="21" t="str" cm="1">
        <f t="array" ref="N58">IF(OR(($N$2:$N$5&gt;=I58)*($N$2:$N$5&lt;=J58), ($N$2:$N$5&gt;=K58)*($N$2:$N$5&lt;=L58)), "yes", "no")</f>
        <v>yes</v>
      </c>
      <c r="O58" s="21" t="str" cm="1">
        <f t="array" ref="O58">IF(OR(($O$2:$O$9&gt;=I58)*($O$2:$O$9&lt;=J58), ($O$2:$O$9&gt;=K58)*($O$2:$O$9&lt;=L58)), "yes", "no")</f>
        <v>yes</v>
      </c>
      <c r="P58" s="21" t="str" cm="1">
        <f t="array" ref="P58">IF(OR(($P$2:$P$7&gt;=I58)*($P$2:$P$7&lt;=J58), ($P$2:$P$7&gt;=K58)*($P$2:$P$7&lt;=L58)), "yes", "no")</f>
        <v>no</v>
      </c>
      <c r="Q58" s="21" t="str" cm="1">
        <f t="array" ref="Q58">IF(OR(($Q$2:$Q$3&gt;=I58)*($Q$2:$Q$3&lt;=J58), ($Q$2:$Q$3&gt;=K58)*($Q$2:$Q$3&lt;=L58)), "yes", "no")</f>
        <v>no</v>
      </c>
      <c r="R58" s="21"/>
      <c r="S58" s="21" t="str" cm="1">
        <f t="array" ref="S58">IF(OR(($S$2:$S$3&gt;=I58)*($S$2:$S$3&lt;=J58), ($S$2:$S$3&gt;=K58)*($S$2:$S$3&lt;=L58)), "yes", "no")</f>
        <v>yes</v>
      </c>
      <c r="T58" s="21" t="str" cm="1">
        <f t="array" ref="T58">IF(OR(($T$2:$T$3&gt;=I58)*($T$2:$T$3&lt;=J58), ($T$2:$T$3&gt;=K58)*($T$2:$T$3&lt;=L58)), "yes", "no")</f>
        <v>no</v>
      </c>
    </row>
    <row r="59" spans="1:20" x14ac:dyDescent="0.25">
      <c r="A59" s="12" t="s">
        <v>22</v>
      </c>
      <c r="B59" t="s">
        <v>163</v>
      </c>
      <c r="C59">
        <f>276-57</f>
        <v>219</v>
      </c>
      <c r="D59">
        <v>215</v>
      </c>
      <c r="E59">
        <v>11</v>
      </c>
      <c r="F59">
        <v>4</v>
      </c>
      <c r="G59" s="1">
        <v>180</v>
      </c>
      <c r="I59">
        <f t="shared" si="27"/>
        <v>169</v>
      </c>
      <c r="J59">
        <f t="shared" si="28"/>
        <v>180</v>
      </c>
      <c r="K59">
        <f t="shared" si="29"/>
        <v>395</v>
      </c>
      <c r="L59">
        <f t="shared" si="30"/>
        <v>399</v>
      </c>
      <c r="N59" s="21" t="str" cm="1">
        <f t="array" ref="N59">IF(OR(($N$2:$N$5&gt;=I59)*($N$2:$N$5&lt;=J59), ($N$2:$N$5&gt;=K59)*($N$2:$N$5&lt;=L59)), "yes", "no")</f>
        <v>no</v>
      </c>
      <c r="O59" s="21" t="str" cm="1">
        <f t="array" ref="O59">IF(OR(($O$2:$O$9&gt;=I59)*($O$2:$O$9&lt;=J59), ($O$2:$O$9&gt;=K59)*($O$2:$O$9&lt;=L59)), "yes", "no")</f>
        <v>no</v>
      </c>
      <c r="P59" s="21" t="str" cm="1">
        <f t="array" ref="P59">IF(OR(($P$2:$P$7&gt;=I59)*($P$2:$P$7&lt;=J59), ($P$2:$P$7&gt;=K59)*($P$2:$P$7&lt;=L59)), "yes", "no")</f>
        <v>no</v>
      </c>
      <c r="Q59" s="21" t="str" cm="1">
        <f t="array" ref="Q59">IF(OR(($Q$2:$Q$3&gt;=I59)*($Q$2:$Q$3&lt;=J59), ($Q$2:$Q$3&gt;=K59)*($Q$2:$Q$3&lt;=L59)), "yes", "no")</f>
        <v>no</v>
      </c>
      <c r="R59" s="21"/>
      <c r="S59" s="21" t="str" cm="1">
        <f t="array" ref="S59">IF(OR(($S$2:$S$3&gt;=I59)*($S$2:$S$3&lt;=J59), ($S$2:$S$3&gt;=K59)*($S$2:$S$3&lt;=L59)), "yes", "no")</f>
        <v>no</v>
      </c>
      <c r="T59" s="21" t="str" cm="1">
        <f t="array" ref="T59">IF(OR(($T$2:$T$3&gt;=I59)*($T$2:$T$3&lt;=J59), ($T$2:$T$3&gt;=K59)*($T$2:$T$3&lt;=L59)), "yes", "no")</f>
        <v>no</v>
      </c>
    </row>
    <row r="60" spans="1:20" x14ac:dyDescent="0.25">
      <c r="A60" s="12" t="s">
        <v>130</v>
      </c>
      <c r="B60" t="s">
        <v>166</v>
      </c>
      <c r="C60">
        <f>-(29-239)</f>
        <v>210</v>
      </c>
      <c r="D60">
        <v>142</v>
      </c>
      <c r="E60">
        <v>13</v>
      </c>
      <c r="F60">
        <v>68</v>
      </c>
      <c r="G60" s="1">
        <v>187</v>
      </c>
      <c r="I60">
        <f t="shared" si="27"/>
        <v>174</v>
      </c>
      <c r="J60">
        <f t="shared" si="28"/>
        <v>187</v>
      </c>
      <c r="K60">
        <f t="shared" si="29"/>
        <v>329</v>
      </c>
      <c r="L60">
        <f t="shared" si="30"/>
        <v>397</v>
      </c>
      <c r="N60" s="21" t="str" cm="1">
        <f t="array" ref="N60">IF(OR(($N$2:$N$5&gt;=I60)*($N$2:$N$5&lt;=J60), ($N$2:$N$5&gt;=K60)*($N$2:$N$5&lt;=L60)), "yes", "no")</f>
        <v>no</v>
      </c>
      <c r="O60" s="21" t="str" cm="1">
        <f t="array" ref="O60">IF(OR(($O$2:$O$9&gt;=I60)*($O$2:$O$9&lt;=J60), ($O$2:$O$9&gt;=K60)*($O$2:$O$9&lt;=L60)), "yes", "no")</f>
        <v>yes</v>
      </c>
      <c r="P60" s="21" t="str" cm="1">
        <f t="array" ref="P60">IF(OR(($P$2:$P$7&gt;=I60)*($P$2:$P$7&lt;=J60), ($P$2:$P$7&gt;=K60)*($P$2:$P$7&lt;=L60)), "yes", "no")</f>
        <v>yes</v>
      </c>
      <c r="Q60" s="21" t="str" cm="1">
        <f t="array" ref="Q60">IF(OR(($Q$2:$Q$3&gt;=I60)*($Q$2:$Q$3&lt;=J60), ($Q$2:$Q$3&gt;=K60)*($Q$2:$Q$3&lt;=L60)), "yes", "no")</f>
        <v>no</v>
      </c>
      <c r="R60" s="21"/>
      <c r="S60" s="21" t="str" cm="1">
        <f t="array" ref="S60">IF(OR(($S$2:$S$3&gt;=I60)*($S$2:$S$3&lt;=J60), ($S$2:$S$3&gt;=K60)*($S$2:$S$3&lt;=L60)), "yes", "no")</f>
        <v>no</v>
      </c>
      <c r="T60" s="21" t="str" cm="1">
        <f t="array" ref="T60">IF(OR(($T$2:$T$3&gt;=I60)*($T$2:$T$3&lt;=J60), ($T$2:$T$3&gt;=K60)*($T$2:$T$3&lt;=L60)), "yes", "no")</f>
        <v>no</v>
      </c>
    </row>
    <row r="61" spans="1:20" x14ac:dyDescent="0.25">
      <c r="A61" s="12" t="s">
        <v>24</v>
      </c>
      <c r="B61" t="s">
        <v>155</v>
      </c>
      <c r="C61">
        <f>144-57</f>
        <v>87</v>
      </c>
      <c r="D61">
        <v>28</v>
      </c>
      <c r="E61">
        <v>11</v>
      </c>
      <c r="F61">
        <v>59</v>
      </c>
      <c r="G61" s="1">
        <v>180</v>
      </c>
      <c r="I61">
        <f t="shared" si="27"/>
        <v>169</v>
      </c>
      <c r="J61">
        <f t="shared" si="28"/>
        <v>180</v>
      </c>
      <c r="K61">
        <f t="shared" si="29"/>
        <v>208</v>
      </c>
      <c r="L61">
        <f t="shared" si="30"/>
        <v>267</v>
      </c>
      <c r="N61" s="21" t="str" cm="1">
        <f t="array" ref="N61">IF(OR(($N$2:$N$5&gt;=I61)*($N$2:$N$5&lt;=J61), ($N$2:$N$5&gt;=K61)*($N$2:$N$5&lt;=L61)), "yes", "no")</f>
        <v>no</v>
      </c>
      <c r="O61" s="21" t="str" cm="1">
        <f t="array" ref="O61">IF(OR(($O$2:$O$9&gt;=I61)*($O$2:$O$9&lt;=J61), ($O$2:$O$9&gt;=K61)*($O$2:$O$9&lt;=L61)), "yes", "no")</f>
        <v>yes</v>
      </c>
      <c r="P61" s="21" t="str" cm="1">
        <f t="array" ref="P61">IF(OR(($P$2:$P$7&gt;=I61)*($P$2:$P$7&lt;=J61), ($P$2:$P$7&gt;=K61)*($P$2:$P$7&lt;=L61)), "yes", "no")</f>
        <v>no</v>
      </c>
      <c r="Q61" s="21" t="str" cm="1">
        <f t="array" ref="Q61">IF(OR(($Q$2:$Q$3&gt;=I61)*($Q$2:$Q$3&lt;=J61), ($Q$2:$Q$3&gt;=K61)*($Q$2:$Q$3&lt;=L61)), "yes", "no")</f>
        <v>no</v>
      </c>
      <c r="R61" s="21"/>
      <c r="S61" s="21" t="str" cm="1">
        <f t="array" ref="S61">IF(OR(($S$2:$S$3&gt;=I61)*($S$2:$S$3&lt;=J61), ($S$2:$S$3&gt;=K61)*($S$2:$S$3&lt;=L61)), "yes", "no")</f>
        <v>no</v>
      </c>
      <c r="T61" s="21" t="str" cm="1">
        <f t="array" ref="T61">IF(OR(($T$2:$T$3&gt;=I61)*($T$2:$T$3&lt;=J61), ($T$2:$T$3&gt;=K61)*($T$2:$T$3&lt;=L61)), "yes", "no")</f>
        <v>yes</v>
      </c>
    </row>
    <row r="62" spans="1:20" x14ac:dyDescent="0.25">
      <c r="A62" s="12" t="s">
        <v>131</v>
      </c>
      <c r="B62" t="s">
        <v>167</v>
      </c>
      <c r="C62">
        <f>276-45</f>
        <v>231</v>
      </c>
      <c r="D62">
        <v>227</v>
      </c>
      <c r="E62">
        <v>7</v>
      </c>
      <c r="F62">
        <v>4</v>
      </c>
      <c r="G62" s="1">
        <v>168</v>
      </c>
      <c r="I62">
        <f t="shared" si="27"/>
        <v>161</v>
      </c>
      <c r="J62">
        <f t="shared" si="28"/>
        <v>168</v>
      </c>
      <c r="K62">
        <f t="shared" si="29"/>
        <v>395</v>
      </c>
      <c r="L62">
        <f t="shared" si="30"/>
        <v>399</v>
      </c>
      <c r="N62" s="21" t="str" cm="1">
        <f t="array" ref="N62">IF(OR(($N$2:$N$5&gt;=I62)*($N$2:$N$5&lt;=J62), ($N$2:$N$5&gt;=K62)*($N$2:$N$5&lt;=L62)), "yes", "no")</f>
        <v>no</v>
      </c>
      <c r="O62" s="21" t="str" cm="1">
        <f t="array" ref="O62">IF(OR(($O$2:$O$9&gt;=I62)*($O$2:$O$9&lt;=J62), ($O$2:$O$9&gt;=K62)*($O$2:$O$9&lt;=L62)), "yes", "no")</f>
        <v>no</v>
      </c>
      <c r="P62" s="21" t="str" cm="1">
        <f t="array" ref="P62">IF(OR(($P$2:$P$7&gt;=I62)*($P$2:$P$7&lt;=J62), ($P$2:$P$7&gt;=K62)*($P$2:$P$7&lt;=L62)), "yes", "no")</f>
        <v>no</v>
      </c>
      <c r="Q62" s="21" t="str" cm="1">
        <f t="array" ref="Q62">IF(OR(($Q$2:$Q$3&gt;=I62)*($Q$2:$Q$3&lt;=J62), ($Q$2:$Q$3&gt;=K62)*($Q$2:$Q$3&lt;=L62)), "yes", "no")</f>
        <v>no</v>
      </c>
      <c r="R62" s="21"/>
      <c r="S62" s="21" t="str" cm="1">
        <f t="array" ref="S62">IF(OR(($S$2:$S$3&gt;=I62)*($S$2:$S$3&lt;=J62), ($S$2:$S$3&gt;=K62)*($S$2:$S$3&lt;=L62)), "yes", "no")</f>
        <v>no</v>
      </c>
      <c r="T62" s="21" t="str" cm="1">
        <f t="array" ref="T62">IF(OR(($T$2:$T$3&gt;=I62)*($T$2:$T$3&lt;=J62), ($T$2:$T$3&gt;=K62)*($T$2:$T$3&lt;=L62)), "yes", "no")</f>
        <v>no</v>
      </c>
    </row>
    <row r="63" spans="1:20" x14ac:dyDescent="0.25">
      <c r="A63" s="12" t="s">
        <v>132</v>
      </c>
      <c r="B63" t="s">
        <v>166</v>
      </c>
      <c r="C63">
        <f>-(29-239)</f>
        <v>210</v>
      </c>
      <c r="D63">
        <v>142</v>
      </c>
      <c r="E63">
        <v>13</v>
      </c>
      <c r="F63">
        <v>68</v>
      </c>
      <c r="G63" s="1">
        <v>187</v>
      </c>
      <c r="I63">
        <f t="shared" si="27"/>
        <v>174</v>
      </c>
      <c r="J63">
        <f t="shared" si="28"/>
        <v>187</v>
      </c>
      <c r="K63">
        <f t="shared" si="29"/>
        <v>329</v>
      </c>
      <c r="L63">
        <f t="shared" si="30"/>
        <v>397</v>
      </c>
      <c r="N63" s="21" t="str" cm="1">
        <f t="array" ref="N63">IF(OR(($N$2:$N$5&gt;=I63)*($N$2:$N$5&lt;=J63), ($N$2:$N$5&gt;=K63)*($N$2:$N$5&lt;=L63)), "yes", "no")</f>
        <v>no</v>
      </c>
      <c r="O63" s="21" t="str" cm="1">
        <f t="array" ref="O63">IF(OR(($O$2:$O$9&gt;=I63)*($O$2:$O$9&lt;=J63), ($O$2:$O$9&gt;=K63)*($O$2:$O$9&lt;=L63)), "yes", "no")</f>
        <v>yes</v>
      </c>
      <c r="P63" s="21" t="str" cm="1">
        <f t="array" ref="P63">IF(OR(($P$2:$P$7&gt;=I63)*($P$2:$P$7&lt;=J63), ($P$2:$P$7&gt;=K63)*($P$2:$P$7&lt;=L63)), "yes", "no")</f>
        <v>yes</v>
      </c>
      <c r="Q63" s="21" t="str" cm="1">
        <f t="array" ref="Q63">IF(OR(($Q$2:$Q$3&gt;=I63)*($Q$2:$Q$3&lt;=J63), ($Q$2:$Q$3&gt;=K63)*($Q$2:$Q$3&lt;=L63)), "yes", "no")</f>
        <v>no</v>
      </c>
      <c r="R63" s="21"/>
      <c r="S63" s="21" t="str" cm="1">
        <f t="array" ref="S63">IF(OR(($S$2:$S$3&gt;=I63)*($S$2:$S$3&lt;=J63), ($S$2:$S$3&gt;=K63)*($S$2:$S$3&lt;=L63)), "yes", "no")</f>
        <v>no</v>
      </c>
      <c r="T63" s="21" t="str" cm="1">
        <f t="array" ref="T63">IF(OR(($T$2:$T$3&gt;=I63)*($T$2:$T$3&lt;=J63), ($T$2:$T$3&gt;=K63)*($T$2:$T$3&lt;=L63)), "yes", "no")</f>
        <v>no</v>
      </c>
    </row>
    <row r="64" spans="1:20" x14ac:dyDescent="0.25">
      <c r="A64" s="12" t="s">
        <v>25</v>
      </c>
      <c r="B64" t="s">
        <v>168</v>
      </c>
      <c r="C64">
        <f>C63+5</f>
        <v>215</v>
      </c>
      <c r="D64">
        <v>211</v>
      </c>
      <c r="E64">
        <v>13</v>
      </c>
      <c r="F64">
        <v>4</v>
      </c>
      <c r="G64" s="1">
        <v>187</v>
      </c>
      <c r="I64">
        <f t="shared" si="27"/>
        <v>174</v>
      </c>
      <c r="J64">
        <f t="shared" si="28"/>
        <v>187</v>
      </c>
      <c r="K64">
        <f t="shared" si="29"/>
        <v>398</v>
      </c>
      <c r="L64">
        <f t="shared" si="30"/>
        <v>402</v>
      </c>
      <c r="N64" s="21" t="str" cm="1">
        <f t="array" ref="N64">IF(OR(($N$2:$N$5&gt;=I64)*($N$2:$N$5&lt;=J64), ($N$2:$N$5&gt;=K64)*($N$2:$N$5&lt;=L64)), "yes", "no")</f>
        <v>no</v>
      </c>
      <c r="O64" s="21" t="str" cm="1">
        <f t="array" ref="O64">IF(OR(($O$2:$O$9&gt;=I64)*($O$2:$O$9&lt;=J64), ($O$2:$O$9&gt;=K64)*($O$2:$O$9&lt;=L64)), "yes", "no")</f>
        <v>no</v>
      </c>
      <c r="P64" s="21" t="str" cm="1">
        <f t="array" ref="P64">IF(OR(($P$2:$P$7&gt;=I64)*($P$2:$P$7&lt;=J64), ($P$2:$P$7&gt;=K64)*($P$2:$P$7&lt;=L64)), "yes", "no")</f>
        <v>no</v>
      </c>
      <c r="Q64" s="21" t="str" cm="1">
        <f t="array" ref="Q64">IF(OR(($Q$2:$Q$3&gt;=I64)*($Q$2:$Q$3&lt;=J64), ($Q$2:$Q$3&gt;=K64)*($Q$2:$Q$3&lt;=L64)), "yes", "no")</f>
        <v>no</v>
      </c>
      <c r="R64" s="21"/>
      <c r="S64" s="21" t="str" cm="1">
        <f t="array" ref="S64">IF(OR(($S$2:$S$3&gt;=I64)*($S$2:$S$3&lt;=J64), ($S$2:$S$3&gt;=K64)*($S$2:$S$3&lt;=L64)), "yes", "no")</f>
        <v>no</v>
      </c>
      <c r="T64" s="21" t="str" cm="1">
        <f t="array" ref="T64">IF(OR(($T$2:$T$3&gt;=I64)*($T$2:$T$3&lt;=J64), ($T$2:$T$3&gt;=K64)*($T$2:$T$3&lt;=L64)), "yes", "no")</f>
        <v>no</v>
      </c>
    </row>
    <row r="65" spans="1:20" x14ac:dyDescent="0.25">
      <c r="A65" s="12"/>
      <c r="G65" s="1"/>
    </row>
    <row r="66" spans="1:20" x14ac:dyDescent="0.25">
      <c r="A66" s="13"/>
      <c r="G66" s="1"/>
    </row>
    <row r="67" spans="1:20" x14ac:dyDescent="0.25">
      <c r="A67" s="14"/>
      <c r="C67" t="s">
        <v>152</v>
      </c>
      <c r="E67" t="s">
        <v>182</v>
      </c>
      <c r="G67" s="1"/>
    </row>
    <row r="68" spans="1:20" x14ac:dyDescent="0.25">
      <c r="A68" s="12" t="s">
        <v>133</v>
      </c>
      <c r="G68" s="1"/>
    </row>
    <row r="69" spans="1:20" x14ac:dyDescent="0.25">
      <c r="A69" s="12" t="s">
        <v>134</v>
      </c>
      <c r="B69" t="s">
        <v>32</v>
      </c>
      <c r="C69">
        <v>171</v>
      </c>
      <c r="D69">
        <f>171-68</f>
        <v>103</v>
      </c>
      <c r="E69">
        <v>29</v>
      </c>
      <c r="F69">
        <v>68</v>
      </c>
      <c r="G69" s="1">
        <v>226</v>
      </c>
      <c r="I69">
        <f t="shared" si="27"/>
        <v>197</v>
      </c>
      <c r="J69">
        <f t="shared" si="28"/>
        <v>226</v>
      </c>
      <c r="K69">
        <f t="shared" si="29"/>
        <v>329</v>
      </c>
      <c r="L69">
        <f t="shared" si="30"/>
        <v>397</v>
      </c>
      <c r="N69" s="21" t="str" cm="1">
        <f t="array" ref="N69">IF(OR(($N$2:$N$5&gt;=I69)*($N$2:$N$5&lt;=J69), ($N$2:$N$5&gt;=K69)*($N$2:$N$5&lt;=L69)), "yes", "no")</f>
        <v>no</v>
      </c>
      <c r="O69" s="21" t="str" cm="1">
        <f t="array" ref="O69">IF(OR(($O$2:$O$9&gt;=I69)*($O$2:$O$9&lt;=J69), ($O$2:$O$9&gt;=K69)*($O$2:$O$9&lt;=L69)), "yes", "no")</f>
        <v>yes</v>
      </c>
      <c r="P69" s="21" t="str" cm="1">
        <f t="array" ref="P69">IF(OR(($P$2:$P$7&gt;=I69)*($P$2:$P$7&lt;=J69), ($P$2:$P$7&gt;=K69)*($P$2:$P$7&lt;=L69)), "yes", "no")</f>
        <v>yes</v>
      </c>
      <c r="Q69" s="21" t="str" cm="1">
        <f t="array" ref="Q69">IF(OR(($Q$2:$Q$3&gt;=I69)*($Q$2:$Q$3&lt;=J69), ($Q$2:$Q$3&gt;=K69)*($Q$2:$Q$3&lt;=L69)), "yes", "no")</f>
        <v>no</v>
      </c>
      <c r="R69" s="21"/>
      <c r="S69" s="21" t="str" cm="1">
        <f t="array" ref="S69">IF(OR(($S$2:$S$3&gt;=I69)*($S$2:$S$3&lt;=J69), ($S$2:$S$3&gt;=K69)*($S$2:$S$3&lt;=L69)), "yes", "no")</f>
        <v>no</v>
      </c>
      <c r="T69" s="21" t="str" cm="1">
        <f t="array" ref="T69">IF(OR(($T$2:$T$3&gt;=I69)*($T$2:$T$3&lt;=J69), ($T$2:$T$3&gt;=K69)*($T$2:$T$3&lt;=L69)), "yes", "no")</f>
        <v>yes</v>
      </c>
    </row>
    <row r="70" spans="1:20" x14ac:dyDescent="0.25">
      <c r="A70" s="12" t="s">
        <v>135</v>
      </c>
      <c r="B70" t="s">
        <v>169</v>
      </c>
      <c r="C70">
        <v>174</v>
      </c>
      <c r="D70">
        <f>227-57</f>
        <v>170</v>
      </c>
      <c r="E70">
        <v>11</v>
      </c>
      <c r="F70">
        <v>4</v>
      </c>
      <c r="G70" s="1">
        <v>180</v>
      </c>
      <c r="I70">
        <f t="shared" si="27"/>
        <v>169</v>
      </c>
      <c r="J70">
        <f t="shared" si="28"/>
        <v>180</v>
      </c>
      <c r="K70">
        <f t="shared" si="29"/>
        <v>350</v>
      </c>
      <c r="L70">
        <f t="shared" si="30"/>
        <v>354</v>
      </c>
      <c r="N70" s="21" t="str" cm="1">
        <f t="array" ref="N70">IF(OR(($N$2:$N$5&gt;=I70)*($N$2:$N$5&lt;=J70), ($N$2:$N$5&gt;=K70)*($N$2:$N$5&lt;=L70)), "yes", "no")</f>
        <v>no</v>
      </c>
      <c r="O70" s="21" t="str" cm="1">
        <f t="array" ref="O70">IF(OR(($O$2:$O$9&gt;=I70)*($O$2:$O$9&lt;=J70), ($O$2:$O$9&gt;=K70)*($O$2:$O$9&lt;=L70)), "yes", "no")</f>
        <v>no</v>
      </c>
      <c r="P70" s="21" t="str" cm="1">
        <f t="array" ref="P70">IF(OR(($P$2:$P$7&gt;=I70)*($P$2:$P$7&lt;=J70), ($P$2:$P$7&gt;=K70)*($P$2:$P$7&lt;=L70)), "yes", "no")</f>
        <v>no</v>
      </c>
      <c r="Q70" s="21" t="str" cm="1">
        <f t="array" ref="Q70">IF(OR(($Q$2:$Q$3&gt;=I70)*($Q$2:$Q$3&lt;=J70), ($Q$2:$Q$3&gt;=K70)*($Q$2:$Q$3&lt;=L70)), "yes", "no")</f>
        <v>no</v>
      </c>
      <c r="R70" s="21"/>
      <c r="S70" s="21" t="str" cm="1">
        <f t="array" ref="S70">IF(OR(($S$2:$S$3&gt;=I70)*($S$2:$S$3&lt;=J70), ($S$2:$S$3&gt;=K70)*($S$2:$S$3&lt;=L70)), "yes", "no")</f>
        <v>no</v>
      </c>
      <c r="T70" s="21" t="str" cm="1">
        <f t="array" ref="T70">IF(OR(($T$2:$T$3&gt;=I70)*($T$2:$T$3&lt;=J70), ($T$2:$T$3&gt;=K70)*($T$2:$T$3&lt;=L70)), "yes", "no")</f>
        <v>no</v>
      </c>
    </row>
    <row r="71" spans="1:20" x14ac:dyDescent="0.25">
      <c r="A71" s="12"/>
      <c r="B71" t="s">
        <v>170</v>
      </c>
      <c r="G71" s="1">
        <v>355</v>
      </c>
      <c r="I71">
        <f t="shared" si="27"/>
        <v>355</v>
      </c>
      <c r="J71">
        <f t="shared" si="28"/>
        <v>355</v>
      </c>
      <c r="K71">
        <f t="shared" si="29"/>
        <v>355</v>
      </c>
      <c r="L71">
        <v>395</v>
      </c>
      <c r="N71" s="21" t="str" cm="1">
        <f t="array" ref="N71">IF(OR(($N$2:$N$5&gt;=I71)*($N$2:$N$5&lt;=J71), ($N$2:$N$5&gt;=K71)*($N$2:$N$5&lt;=L71)), "yes", "no")</f>
        <v>no</v>
      </c>
      <c r="O71" s="21" t="str" cm="1">
        <f t="array" ref="O71">IF(OR(($O$2:$O$9&gt;=I71)*($O$2:$O$9&lt;=J71), ($O$2:$O$9&gt;=K71)*($O$2:$O$9&lt;=L71)), "yes", "no")</f>
        <v>yes</v>
      </c>
      <c r="P71" s="21" t="str" cm="1">
        <f t="array" ref="P71">IF(OR(($P$2:$P$7&gt;=I71)*($P$2:$P$7&lt;=J71), ($P$2:$P$7&gt;=K71)*($P$2:$P$7&lt;=L71)), "yes", "no")</f>
        <v>no</v>
      </c>
      <c r="Q71" s="21" t="str" cm="1">
        <f t="array" ref="Q71">IF(OR(($Q$2:$Q$3&gt;=I71)*($Q$2:$Q$3&lt;=J71), ($Q$2:$Q$3&gt;=K71)*($Q$2:$Q$3&lt;=L71)), "yes", "no")</f>
        <v>no</v>
      </c>
      <c r="R71" s="21"/>
      <c r="S71" s="21" t="str" cm="1">
        <f t="array" ref="S71">IF(OR(($S$2:$S$3&gt;=I71)*($S$2:$S$3&lt;=J71), ($S$2:$S$3&gt;=K71)*($S$2:$S$3&lt;=L71)), "yes", "no")</f>
        <v>no</v>
      </c>
      <c r="T71" s="21" t="str" cm="1">
        <f t="array" ref="T71">IF(OR(($T$2:$T$3&gt;=I71)*($T$2:$T$3&lt;=J71), ($T$2:$T$3&gt;=K71)*($T$2:$T$3&lt;=L71)), "yes", "no")</f>
        <v>no</v>
      </c>
    </row>
    <row r="72" spans="1:20" x14ac:dyDescent="0.25">
      <c r="A72" s="12"/>
      <c r="B72" t="s">
        <v>171</v>
      </c>
      <c r="C72">
        <v>117</v>
      </c>
      <c r="D72">
        <v>117</v>
      </c>
      <c r="E72">
        <v>35</v>
      </c>
      <c r="G72" s="1">
        <v>400</v>
      </c>
      <c r="I72">
        <f t="shared" si="27"/>
        <v>365</v>
      </c>
      <c r="J72">
        <f t="shared" si="28"/>
        <v>400</v>
      </c>
      <c r="K72">
        <f t="shared" si="29"/>
        <v>517</v>
      </c>
      <c r="L72">
        <f t="shared" si="30"/>
        <v>517</v>
      </c>
      <c r="N72" s="21" t="str" cm="1">
        <f t="array" ref="N72">IF(OR(($N$2:$N$5&gt;=I72)*($N$2:$N$5&lt;=J72), ($N$2:$N$5&gt;=K72)*($N$2:$N$5&lt;=L72)), "yes", "no")</f>
        <v>no</v>
      </c>
      <c r="O72" s="21" t="str" cm="1">
        <f t="array" ref="O72">IF(OR(($O$2:$O$9&gt;=I72)*($O$2:$O$9&lt;=J72), ($O$2:$O$9&gt;=K72)*($O$2:$O$9&lt;=L72)), "yes", "no")</f>
        <v>yes</v>
      </c>
      <c r="P72" s="21" t="str" cm="1">
        <f t="array" ref="P72">IF(OR(($P$2:$P$7&gt;=I72)*($P$2:$P$7&lt;=J72), ($P$2:$P$7&gt;=K72)*($P$2:$P$7&lt;=L72)), "yes", "no")</f>
        <v>no</v>
      </c>
      <c r="Q72" s="21" t="str" cm="1">
        <f t="array" ref="Q72">IF(OR(($Q$2:$Q$3&gt;=I72)*($Q$2:$Q$3&lt;=J72), ($Q$2:$Q$3&gt;=K72)*($Q$2:$Q$3&lt;=L72)), "yes", "no")</f>
        <v>no</v>
      </c>
      <c r="R72" s="21"/>
      <c r="S72" s="21" t="str" cm="1">
        <f t="array" ref="S72">IF(OR(($S$2:$S$3&gt;=I72)*($S$2:$S$3&lt;=J72), ($S$2:$S$3&gt;=K72)*($S$2:$S$3&lt;=L72)), "yes", "no")</f>
        <v>no</v>
      </c>
      <c r="T72" s="21" t="str" cm="1">
        <f t="array" ref="T72">IF(OR(($T$2:$T$3&gt;=I72)*($T$2:$T$3&lt;=J72), ($T$2:$T$3&gt;=K72)*($T$2:$T$3&lt;=L72)), "yes", "no")</f>
        <v>no</v>
      </c>
    </row>
    <row r="73" spans="1:20" x14ac:dyDescent="0.25">
      <c r="A73" s="12" t="s">
        <v>136</v>
      </c>
      <c r="B73" t="s">
        <v>163</v>
      </c>
      <c r="C73">
        <f>276-57</f>
        <v>219</v>
      </c>
      <c r="D73">
        <v>215</v>
      </c>
      <c r="E73">
        <v>11</v>
      </c>
      <c r="F73">
        <v>4</v>
      </c>
      <c r="G73" s="1">
        <v>180</v>
      </c>
      <c r="I73">
        <f t="shared" si="27"/>
        <v>169</v>
      </c>
      <c r="J73">
        <f t="shared" si="28"/>
        <v>180</v>
      </c>
      <c r="K73">
        <f t="shared" si="29"/>
        <v>395</v>
      </c>
      <c r="L73">
        <f t="shared" si="30"/>
        <v>399</v>
      </c>
      <c r="N73" s="21" t="str" cm="1">
        <f t="array" ref="N73">IF(OR(($N$2:$N$5&gt;=I73)*($N$2:$N$5&lt;=J73), ($N$2:$N$5&gt;=K73)*($N$2:$N$5&lt;=L73)), "yes", "no")</f>
        <v>no</v>
      </c>
      <c r="O73" s="21" t="str" cm="1">
        <f t="array" ref="O73">IF(OR(($O$2:$O$9&gt;=I73)*($O$2:$O$9&lt;=J73), ($O$2:$O$9&gt;=K73)*($O$2:$O$9&lt;=L73)), "yes", "no")</f>
        <v>no</v>
      </c>
      <c r="P73" s="21" t="str" cm="1">
        <f t="array" ref="P73">IF(OR(($P$2:$P$7&gt;=I73)*($P$2:$P$7&lt;=J73), ($P$2:$P$7&gt;=K73)*($P$2:$P$7&lt;=L73)), "yes", "no")</f>
        <v>no</v>
      </c>
      <c r="Q73" s="21" t="str" cm="1">
        <f t="array" ref="Q73">IF(OR(($Q$2:$Q$3&gt;=I73)*($Q$2:$Q$3&lt;=J73), ($Q$2:$Q$3&gt;=K73)*($Q$2:$Q$3&lt;=L73)), "yes", "no")</f>
        <v>no</v>
      </c>
      <c r="R73" s="21"/>
      <c r="S73" s="21" t="str" cm="1">
        <f t="array" ref="S73">IF(OR(($S$2:$S$3&gt;=I73)*($S$2:$S$3&lt;=J73), ($S$2:$S$3&gt;=K73)*($S$2:$S$3&lt;=L73)), "yes", "no")</f>
        <v>no</v>
      </c>
      <c r="T73" s="21" t="str" cm="1">
        <f t="array" ref="T73">IF(OR(($T$2:$T$3&gt;=I73)*($T$2:$T$3&lt;=J73), ($T$2:$T$3&gt;=K73)*($T$2:$T$3&lt;=L73)), "yes", "no")</f>
        <v>no</v>
      </c>
    </row>
    <row r="74" spans="1:20" x14ac:dyDescent="0.25">
      <c r="A74" s="12" t="s">
        <v>137</v>
      </c>
      <c r="B74" t="s">
        <v>172</v>
      </c>
      <c r="C74">
        <v>210</v>
      </c>
      <c r="D74">
        <f>254-46</f>
        <v>208</v>
      </c>
      <c r="E74">
        <v>7</v>
      </c>
      <c r="F74">
        <v>2</v>
      </c>
      <c r="G74" s="1">
        <v>196</v>
      </c>
      <c r="I74">
        <f t="shared" si="27"/>
        <v>189</v>
      </c>
      <c r="J74">
        <f t="shared" si="28"/>
        <v>196</v>
      </c>
      <c r="K74">
        <f t="shared" si="29"/>
        <v>404</v>
      </c>
      <c r="L74">
        <f t="shared" si="30"/>
        <v>406</v>
      </c>
      <c r="N74" s="21" t="str" cm="1">
        <f t="array" ref="N74">IF(OR(($N$2:$N$5&gt;=I74)*($N$2:$N$5&lt;=J74), ($N$2:$N$5&gt;=K74)*($N$2:$N$5&lt;=L74)), "yes", "no")</f>
        <v>no</v>
      </c>
      <c r="O74" s="21" t="str" cm="1">
        <f t="array" ref="O74">IF(OR(($O$2:$O$9&gt;=I74)*($O$2:$O$9&lt;=J74), ($O$2:$O$9&gt;=K74)*($O$2:$O$9&lt;=L74)), "yes", "no")</f>
        <v>yes</v>
      </c>
      <c r="P74" s="21" t="str" cm="1">
        <f t="array" ref="P74">IF(OR(($P$2:$P$7&gt;=I74)*($P$2:$P$7&lt;=J74), ($P$2:$P$7&gt;=K74)*($P$2:$P$7&lt;=L74)), "yes", "no")</f>
        <v>yes</v>
      </c>
      <c r="Q74" s="21" t="str" cm="1">
        <f t="array" ref="Q74">IF(OR(($Q$2:$Q$3&gt;=I74)*($Q$2:$Q$3&lt;=J74), ($Q$2:$Q$3&gt;=K74)*($Q$2:$Q$3&lt;=L74)), "yes", "no")</f>
        <v>no</v>
      </c>
      <c r="R74" s="21"/>
      <c r="S74" s="21" t="str" cm="1">
        <f t="array" ref="S74">IF(OR(($S$2:$S$3&gt;=I74)*($S$2:$S$3&lt;=J74), ($S$2:$S$3&gt;=K74)*($S$2:$S$3&lt;=L74)), "yes", "no")</f>
        <v>no</v>
      </c>
      <c r="T74" s="21" t="str" cm="1">
        <f t="array" ref="T74">IF(OR(($T$2:$T$3&gt;=I74)*($T$2:$T$3&lt;=J74), ($T$2:$T$3&gt;=K74)*($T$2:$T$3&lt;=L74)), "yes", "no")</f>
        <v>no</v>
      </c>
    </row>
    <row r="75" spans="1:20" x14ac:dyDescent="0.25">
      <c r="A75" s="12" t="s">
        <v>114</v>
      </c>
      <c r="G75" s="1"/>
    </row>
    <row r="76" spans="1:20" x14ac:dyDescent="0.25">
      <c r="A76" s="12" t="s">
        <v>118</v>
      </c>
      <c r="G76" s="1"/>
    </row>
    <row r="77" spans="1:20" x14ac:dyDescent="0.25">
      <c r="A77" s="12" t="s">
        <v>120</v>
      </c>
      <c r="G77" s="1"/>
    </row>
    <row r="78" spans="1:20" x14ac:dyDescent="0.25">
      <c r="A78" s="12"/>
      <c r="G78" s="1"/>
    </row>
    <row r="79" spans="1:20" x14ac:dyDescent="0.25">
      <c r="A79" s="12" t="s">
        <v>138</v>
      </c>
      <c r="B79" t="s">
        <v>163</v>
      </c>
      <c r="C79">
        <f>276-57</f>
        <v>219</v>
      </c>
      <c r="D79">
        <v>215</v>
      </c>
      <c r="E79">
        <v>11</v>
      </c>
      <c r="F79">
        <v>4</v>
      </c>
      <c r="G79" s="1">
        <v>180</v>
      </c>
      <c r="I79">
        <f t="shared" si="27"/>
        <v>169</v>
      </c>
      <c r="J79">
        <f t="shared" si="28"/>
        <v>180</v>
      </c>
      <c r="K79">
        <f t="shared" si="29"/>
        <v>395</v>
      </c>
      <c r="L79">
        <f t="shared" si="30"/>
        <v>399</v>
      </c>
      <c r="N79" s="21" t="str" cm="1">
        <f t="array" ref="N79">IF(OR(($N$2:$N$5&gt;=I79)*($N$2:$N$5&lt;=J79), ($N$2:$N$5&gt;=K79)*($N$2:$N$5&lt;=L79)), "yes", "no")</f>
        <v>no</v>
      </c>
      <c r="O79" s="21" t="str" cm="1">
        <f t="array" ref="O79">IF(OR(($O$2:$O$9&gt;=I79)*($O$2:$O$9&lt;=J79), ($O$2:$O$9&gt;=K79)*($O$2:$O$9&lt;=L79)), "yes", "no")</f>
        <v>no</v>
      </c>
      <c r="P79" s="21" t="str" cm="1">
        <f t="array" ref="P79">IF(OR(($P$2:$P$7&gt;=I79)*($P$2:$P$7&lt;=J79), ($P$2:$P$7&gt;=K79)*($P$2:$P$7&lt;=L79)), "yes", "no")</f>
        <v>no</v>
      </c>
      <c r="Q79" s="21" t="str" cm="1">
        <f t="array" ref="Q79">IF(OR(($Q$2:$Q$3&gt;=I79)*($Q$2:$Q$3&lt;=J79), ($Q$2:$Q$3&gt;=K79)*($Q$2:$Q$3&lt;=L79)), "yes", "no")</f>
        <v>no</v>
      </c>
      <c r="R79" s="21"/>
      <c r="S79" s="21" t="str" cm="1">
        <f t="array" ref="S79">IF(OR(($S$2:$S$3&gt;=I79)*($S$2:$S$3&lt;=J79), ($S$2:$S$3&gt;=K79)*($S$2:$S$3&lt;=L79)), "yes", "no")</f>
        <v>no</v>
      </c>
      <c r="T79" s="21" t="str" cm="1">
        <f t="array" ref="T79">IF(OR(($T$2:$T$3&gt;=I79)*($T$2:$T$3&lt;=J79), ($T$2:$T$3&gt;=K79)*($T$2:$T$3&lt;=L79)), "yes", "no")</f>
        <v>no</v>
      </c>
    </row>
    <row r="80" spans="1:20" x14ac:dyDescent="0.25">
      <c r="A80" s="12" t="s">
        <v>139</v>
      </c>
      <c r="B80" t="s">
        <v>173</v>
      </c>
      <c r="C80">
        <v>141</v>
      </c>
      <c r="D80">
        <f>150-57</f>
        <v>93</v>
      </c>
      <c r="E80">
        <v>11</v>
      </c>
      <c r="F80">
        <v>48</v>
      </c>
      <c r="G80" s="1">
        <v>180</v>
      </c>
      <c r="I80">
        <f t="shared" si="27"/>
        <v>169</v>
      </c>
      <c r="J80">
        <f t="shared" si="28"/>
        <v>180</v>
      </c>
      <c r="K80">
        <f t="shared" si="29"/>
        <v>273</v>
      </c>
      <c r="L80">
        <f t="shared" si="30"/>
        <v>321</v>
      </c>
      <c r="N80" s="21" t="str" cm="1">
        <f t="array" ref="N80">IF(OR(($N$2:$N$5&gt;=I80)*($N$2:$N$5&lt;=J80), ($N$2:$N$5&gt;=K80)*($N$2:$N$5&lt;=L80)), "yes", "no")</f>
        <v>no</v>
      </c>
      <c r="O80" s="21" t="str" cm="1">
        <f t="array" ref="O80">IF(OR(($O$2:$O$9&gt;=I80)*($O$2:$O$9&lt;=J80), ($O$2:$O$9&gt;=K80)*($O$2:$O$9&lt;=L80)), "yes", "no")</f>
        <v>yes</v>
      </c>
      <c r="P80" s="21" t="str" cm="1">
        <f t="array" ref="P80">IF(OR(($P$2:$P$7&gt;=I80)*($P$2:$P$7&lt;=J80), ($P$2:$P$7&gt;=K80)*($P$2:$P$7&lt;=L80)), "yes", "no")</f>
        <v>no</v>
      </c>
      <c r="Q80" s="21" t="str" cm="1">
        <f t="array" ref="Q80">IF(OR(($Q$2:$Q$3&gt;=I80)*($Q$2:$Q$3&lt;=J80), ($Q$2:$Q$3&gt;=K80)*($Q$2:$Q$3&lt;=L80)), "yes", "no")</f>
        <v>no</v>
      </c>
      <c r="R80" s="21"/>
      <c r="S80" s="21" t="str" cm="1">
        <f t="array" ref="S80">IF(OR(($S$2:$S$3&gt;=I80)*($S$2:$S$3&lt;=J80), ($S$2:$S$3&gt;=K80)*($S$2:$S$3&lt;=L80)), "yes", "no")</f>
        <v>no</v>
      </c>
      <c r="T80" s="21" t="str" cm="1">
        <f t="array" ref="T80">IF(OR(($T$2:$T$3&gt;=I80)*($T$2:$T$3&lt;=J80), ($T$2:$T$3&gt;=K80)*($T$2:$T$3&lt;=L80)), "yes", "no")</f>
        <v>no</v>
      </c>
    </row>
    <row r="81" spans="1:20" x14ac:dyDescent="0.25">
      <c r="A81" s="12" t="s">
        <v>140</v>
      </c>
      <c r="B81" t="s">
        <v>174</v>
      </c>
      <c r="C81">
        <v>141</v>
      </c>
      <c r="D81">
        <f>150-57</f>
        <v>93</v>
      </c>
      <c r="E81">
        <v>11</v>
      </c>
      <c r="F81">
        <v>48</v>
      </c>
      <c r="G81" s="1">
        <v>180</v>
      </c>
      <c r="I81">
        <f t="shared" si="27"/>
        <v>169</v>
      </c>
      <c r="J81">
        <f t="shared" si="28"/>
        <v>180</v>
      </c>
      <c r="K81">
        <f t="shared" si="29"/>
        <v>273</v>
      </c>
      <c r="L81">
        <f t="shared" si="30"/>
        <v>321</v>
      </c>
      <c r="N81" s="21" t="str" cm="1">
        <f t="array" ref="N81">IF(OR(($N$2:$N$5&gt;=I81)*($N$2:$N$5&lt;=J81), ($N$2:$N$5&gt;=K81)*($N$2:$N$5&lt;=L81)), "yes", "no")</f>
        <v>no</v>
      </c>
      <c r="O81" s="21" t="str" cm="1">
        <f t="array" ref="O81">IF(OR(($O$2:$O$9&gt;=I81)*($O$2:$O$9&lt;=J81), ($O$2:$O$9&gt;=K81)*($O$2:$O$9&lt;=L81)), "yes", "no")</f>
        <v>yes</v>
      </c>
      <c r="P81" s="21" t="str" cm="1">
        <f t="array" ref="P81">IF(OR(($P$2:$P$7&gt;=I81)*($P$2:$P$7&lt;=J81), ($P$2:$P$7&gt;=K81)*($P$2:$P$7&lt;=L81)), "yes", "no")</f>
        <v>no</v>
      </c>
      <c r="Q81" s="21" t="str" cm="1">
        <f t="array" ref="Q81">IF(OR(($Q$2:$Q$3&gt;=I81)*($Q$2:$Q$3&lt;=J81), ($Q$2:$Q$3&gt;=K81)*($Q$2:$Q$3&lt;=L81)), "yes", "no")</f>
        <v>no</v>
      </c>
      <c r="R81" s="21"/>
      <c r="S81" s="21" t="str" cm="1">
        <f t="array" ref="S81">IF(OR(($S$2:$S$3&gt;=I81)*($S$2:$S$3&lt;=J81), ($S$2:$S$3&gt;=K81)*($S$2:$S$3&lt;=L81)), "yes", "no")</f>
        <v>no</v>
      </c>
      <c r="T81" s="21" t="str" cm="1">
        <f t="array" ref="T81">IF(OR(($T$2:$T$3&gt;=I81)*($T$2:$T$3&lt;=J81), ($T$2:$T$3&gt;=K81)*($T$2:$T$3&lt;=L81)), "yes", "no")</f>
        <v>no</v>
      </c>
    </row>
    <row r="82" spans="1:20" x14ac:dyDescent="0.25">
      <c r="A82" s="12" t="s">
        <v>141</v>
      </c>
      <c r="B82" t="s">
        <v>32</v>
      </c>
      <c r="C82">
        <v>171</v>
      </c>
      <c r="D82">
        <v>103</v>
      </c>
      <c r="E82">
        <v>29</v>
      </c>
      <c r="F82">
        <v>68</v>
      </c>
      <c r="G82" s="1">
        <v>226</v>
      </c>
      <c r="I82">
        <f t="shared" si="27"/>
        <v>197</v>
      </c>
      <c r="J82">
        <f t="shared" si="28"/>
        <v>226</v>
      </c>
      <c r="K82">
        <f>J82+D82</f>
        <v>329</v>
      </c>
      <c r="L82">
        <f t="shared" ref="L82" si="31">G82+D82+F82</f>
        <v>397</v>
      </c>
      <c r="N82" s="21" t="str" cm="1">
        <f t="array" ref="N82">IF(OR(($N$2:$N$5&gt;=I82)*($N$2:$N$5&lt;=J82), ($N$2:$N$5&gt;=K82)*($N$2:$N$5&lt;=L82)), "yes", "no")</f>
        <v>no</v>
      </c>
      <c r="O82" s="21" t="str" cm="1">
        <f t="array" ref="O82">IF(OR(($O$2:$O$9&gt;=I82)*($O$2:$O$9&lt;=J82), ($O$2:$O$9&gt;=K82)*($O$2:$O$9&lt;=L82)), "yes", "no")</f>
        <v>yes</v>
      </c>
      <c r="P82" s="21" t="str" cm="1">
        <f t="array" ref="P82">IF(OR(($P$2:$P$7&gt;=I82)*($P$2:$P$7&lt;=J82), ($P$2:$P$7&gt;=K82)*($P$2:$P$7&lt;=L82)), "yes", "no")</f>
        <v>yes</v>
      </c>
      <c r="Q82" s="21" t="str" cm="1">
        <f t="array" ref="Q82">IF(OR(($Q$2:$Q$3&gt;=I82)*($Q$2:$Q$3&lt;=J82), ($Q$2:$Q$3&gt;=K82)*($Q$2:$Q$3&lt;=L82)), "yes", "no")</f>
        <v>no</v>
      </c>
      <c r="R82" s="21"/>
      <c r="S82" s="21" t="str" cm="1">
        <f t="array" ref="S82">IF(OR(($S$2:$S$3&gt;=I82)*($S$2:$S$3&lt;=J82), ($S$2:$S$3&gt;=K82)*($S$2:$S$3&lt;=L82)), "yes", "no")</f>
        <v>no</v>
      </c>
      <c r="T82" s="21" t="str" cm="1">
        <f t="array" ref="T82">IF(OR(($T$2:$T$3&gt;=I82)*($T$2:$T$3&lt;=J82), ($T$2:$T$3&gt;=K82)*($T$2:$T$3&lt;=L82)), "yes", "no")</f>
        <v>yes</v>
      </c>
    </row>
    <row r="83" spans="1:20" x14ac:dyDescent="0.25">
      <c r="A83" s="12" t="s">
        <v>125</v>
      </c>
    </row>
    <row r="84" spans="1:20" x14ac:dyDescent="0.25">
      <c r="A84" s="12" t="s">
        <v>126</v>
      </c>
    </row>
    <row r="86" spans="1:20" x14ac:dyDescent="0.25">
      <c r="A86" s="12" t="s">
        <v>142</v>
      </c>
    </row>
    <row r="87" spans="1:20" x14ac:dyDescent="0.25">
      <c r="A87" s="12" t="s">
        <v>143</v>
      </c>
      <c r="B87" t="s">
        <v>157</v>
      </c>
      <c r="C87">
        <f>-(57-271)</f>
        <v>214</v>
      </c>
      <c r="D87">
        <v>170</v>
      </c>
      <c r="E87">
        <v>11</v>
      </c>
      <c r="F87">
        <v>44</v>
      </c>
      <c r="G87">
        <v>214</v>
      </c>
      <c r="I87">
        <f t="shared" ref="I87:I90" si="32">G87-E87</f>
        <v>203</v>
      </c>
      <c r="J87">
        <f t="shared" ref="J87:J90" si="33">G87</f>
        <v>214</v>
      </c>
      <c r="K87">
        <f t="shared" ref="K87:K89" si="34">J87+D87</f>
        <v>384</v>
      </c>
      <c r="L87">
        <f t="shared" ref="L87:L90" si="35">G87+D87+F87</f>
        <v>428</v>
      </c>
      <c r="N87" s="21" t="str" cm="1">
        <f t="array" ref="N87">IF(OR(($N$2:$N$5&gt;=I87)*($N$2:$N$5&lt;=J87), ($N$2:$N$5&gt;=K87)*($N$2:$N$5&lt;=L87)), "yes", "no")</f>
        <v>no</v>
      </c>
      <c r="O87" s="21" t="str" cm="1">
        <f t="array" ref="O87">IF(OR(($O$2:$O$9&gt;=I87)*($O$2:$O$9&lt;=J87), ($O$2:$O$9&gt;=K87)*($O$2:$O$9&lt;=L87)), "yes", "no")</f>
        <v>yes</v>
      </c>
      <c r="P87" s="21" t="str" cm="1">
        <f t="array" ref="P87">IF(OR(($P$2:$P$7&gt;=I87)*($P$2:$P$7&lt;=J87), ($P$2:$P$7&gt;=K87)*($P$2:$P$7&lt;=L87)), "yes", "no")</f>
        <v>no</v>
      </c>
      <c r="Q87" s="21" t="str" cm="1">
        <f t="array" ref="Q87">IF(OR(($Q$2:$Q$3&gt;=I87)*($Q$2:$Q$3&lt;=J87), ($Q$2:$Q$3&gt;=K87)*($Q$2:$Q$3&lt;=L87)), "yes", "no")</f>
        <v>no</v>
      </c>
      <c r="R87" s="21"/>
      <c r="S87" s="21" t="str" cm="1">
        <f t="array" ref="S87">IF(OR(($S$2:$S$3&gt;=I87)*($S$2:$S$3&lt;=J87), ($S$2:$S$3&gt;=K87)*($S$2:$S$3&lt;=L87)), "yes", "no")</f>
        <v>no</v>
      </c>
      <c r="T87" s="21" t="str" cm="1">
        <f t="array" ref="T87">IF(OR(($T$2:$T$3&gt;=I87)*($T$2:$T$3&lt;=J87), ($T$2:$T$3&gt;=K87)*($T$2:$T$3&lt;=L87)), "yes", "no")</f>
        <v>yes</v>
      </c>
    </row>
    <row r="88" spans="1:20" x14ac:dyDescent="0.25">
      <c r="A88" s="12" t="s">
        <v>144</v>
      </c>
      <c r="B88" t="s">
        <v>175</v>
      </c>
      <c r="C88">
        <f>71-57</f>
        <v>14</v>
      </c>
      <c r="D88">
        <f>65-57</f>
        <v>8</v>
      </c>
      <c r="E88">
        <v>11</v>
      </c>
      <c r="F88">
        <v>6</v>
      </c>
      <c r="G88">
        <v>14</v>
      </c>
      <c r="I88">
        <f t="shared" si="32"/>
        <v>3</v>
      </c>
      <c r="J88">
        <f t="shared" si="33"/>
        <v>14</v>
      </c>
      <c r="K88">
        <f t="shared" si="34"/>
        <v>22</v>
      </c>
      <c r="L88">
        <f t="shared" si="35"/>
        <v>28</v>
      </c>
      <c r="N88" s="21" t="str" cm="1">
        <f t="array" ref="N88">IF(OR(($N$2:$N$5&gt;=I88)*($N$2:$N$5&lt;=J88), ($N$2:$N$5&gt;=K88)*($N$2:$N$5&lt;=L88)), "yes", "no")</f>
        <v>no</v>
      </c>
      <c r="O88" s="21" t="str" cm="1">
        <f t="array" ref="O88">IF(OR(($O$2:$O$9&gt;=I88)*($O$2:$O$9&lt;=J88), ($O$2:$O$9&gt;=K88)*($O$2:$O$9&lt;=L88)), "yes", "no")</f>
        <v>no</v>
      </c>
      <c r="P88" s="21" t="str" cm="1">
        <f t="array" ref="P88">IF(OR(($P$2:$P$7&gt;=I88)*($P$2:$P$7&lt;=J88), ($P$2:$P$7&gt;=K88)*($P$2:$P$7&lt;=L88)), "yes", "no")</f>
        <v>no</v>
      </c>
      <c r="Q88" s="21" t="str" cm="1">
        <f t="array" ref="Q88">IF(OR(($Q$2:$Q$3&gt;=I88)*($Q$2:$Q$3&lt;=J88), ($Q$2:$Q$3&gt;=K88)*($Q$2:$Q$3&lt;=L88)), "yes", "no")</f>
        <v>no</v>
      </c>
      <c r="R88" s="21"/>
      <c r="S88" s="21" t="str" cm="1">
        <f t="array" ref="S88">IF(OR(($S$2:$S$3&gt;=I88)*($S$2:$S$3&lt;=J88), ($S$2:$S$3&gt;=K88)*($S$2:$S$3&lt;=L88)), "yes", "no")</f>
        <v>no</v>
      </c>
      <c r="T88" s="21" t="str" cm="1">
        <f t="array" ref="T88">IF(OR(($T$2:$T$3&gt;=I88)*($T$2:$T$3&lt;=J88), ($T$2:$T$3&gt;=K88)*($T$2:$T$3&lt;=L88)), "yes", "no")</f>
        <v>no</v>
      </c>
    </row>
    <row r="89" spans="1:20" x14ac:dyDescent="0.25">
      <c r="A89" s="12" t="s">
        <v>145</v>
      </c>
      <c r="B89" t="s">
        <v>32</v>
      </c>
      <c r="C89">
        <v>171</v>
      </c>
      <c r="D89">
        <v>103</v>
      </c>
      <c r="E89">
        <v>29</v>
      </c>
      <c r="F89">
        <v>68</v>
      </c>
      <c r="G89">
        <v>171</v>
      </c>
      <c r="I89">
        <f t="shared" si="32"/>
        <v>142</v>
      </c>
      <c r="J89">
        <f t="shared" si="33"/>
        <v>171</v>
      </c>
      <c r="K89">
        <f t="shared" si="34"/>
        <v>274</v>
      </c>
      <c r="L89">
        <f t="shared" si="35"/>
        <v>342</v>
      </c>
      <c r="N89" s="21" t="str" cm="1">
        <f t="array" ref="N89">IF(OR(($N$2:$N$5&gt;=I89)*($N$2:$N$5&lt;=J89), ($N$2:$N$5&gt;=K89)*($N$2:$N$5&lt;=L89)), "yes", "no")</f>
        <v>no</v>
      </c>
      <c r="O89" s="21" t="str" cm="1">
        <f t="array" ref="O89">IF(OR(($O$2:$O$9&gt;=I89)*($O$2:$O$9&lt;=J89), ($O$2:$O$9&gt;=K89)*($O$2:$O$9&lt;=L89)), "yes", "no")</f>
        <v>yes</v>
      </c>
      <c r="P89" s="21" t="str" cm="1">
        <f t="array" ref="P89">IF(OR(($P$2:$P$7&gt;=I89)*($P$2:$P$7&lt;=J89), ($P$2:$P$7&gt;=K89)*($P$2:$P$7&lt;=L89)), "yes", "no")</f>
        <v>no</v>
      </c>
      <c r="Q89" s="21" t="str" cm="1">
        <f t="array" ref="Q89">IF(OR(($Q$2:$Q$3&gt;=I89)*($Q$2:$Q$3&lt;=J89), ($Q$2:$Q$3&gt;=K89)*($Q$2:$Q$3&lt;=L89)), "yes", "no")</f>
        <v>no</v>
      </c>
      <c r="R89" s="21"/>
      <c r="S89" s="21" t="str" cm="1">
        <f t="array" ref="S89">IF(OR(($S$2:$S$3&gt;=I89)*($S$2:$S$3&lt;=J89), ($S$2:$S$3&gt;=K89)*($S$2:$S$3&lt;=L89)), "yes", "no")</f>
        <v>no</v>
      </c>
      <c r="T89" s="21" t="str" cm="1">
        <f t="array" ref="T89">IF(OR(($T$2:$T$3&gt;=I89)*($T$2:$T$3&lt;=J89), ($T$2:$T$3&gt;=K89)*($T$2:$T$3&lt;=L89)), "yes", "no")</f>
        <v>no</v>
      </c>
    </row>
    <row r="90" spans="1:20" x14ac:dyDescent="0.25">
      <c r="A90" s="12" t="s">
        <v>146</v>
      </c>
      <c r="B90" t="s">
        <v>32</v>
      </c>
      <c r="C90">
        <v>171</v>
      </c>
      <c r="D90">
        <v>103</v>
      </c>
      <c r="E90">
        <v>29</v>
      </c>
      <c r="F90">
        <v>68</v>
      </c>
      <c r="G90">
        <v>171</v>
      </c>
      <c r="I90">
        <f t="shared" si="32"/>
        <v>142</v>
      </c>
      <c r="J90">
        <f t="shared" si="33"/>
        <v>171</v>
      </c>
      <c r="K90">
        <f>J90+D90</f>
        <v>274</v>
      </c>
      <c r="L90">
        <f t="shared" si="35"/>
        <v>342</v>
      </c>
      <c r="N90" s="21" t="str" cm="1">
        <f t="array" ref="N90">IF(OR(($N$2:$N$5&gt;=I90)*($N$2:$N$5&lt;=J90), ($N$2:$N$5&gt;=K90)*($N$2:$N$5&lt;=L90)), "yes", "no")</f>
        <v>no</v>
      </c>
      <c r="O90" s="21" t="str" cm="1">
        <f t="array" ref="O90">IF(OR(($O$2:$O$9&gt;=I90)*($O$2:$O$9&lt;=J90), ($O$2:$O$9&gt;=K90)*($O$2:$O$9&lt;=L90)), "yes", "no")</f>
        <v>yes</v>
      </c>
      <c r="P90" s="21" t="str" cm="1">
        <f t="array" ref="P90">IF(OR(($P$2:$P$7&gt;=I90)*($P$2:$P$7&lt;=J90), ($P$2:$P$7&gt;=K90)*($P$2:$P$7&lt;=L90)), "yes", "no")</f>
        <v>no</v>
      </c>
      <c r="Q90" s="21" t="str" cm="1">
        <f t="array" ref="Q90">IF(OR(($Q$2:$Q$3&gt;=I90)*($Q$2:$Q$3&lt;=J90), ($Q$2:$Q$3&gt;=K90)*($Q$2:$Q$3&lt;=L90)), "yes", "no")</f>
        <v>no</v>
      </c>
      <c r="R90" s="21"/>
      <c r="S90" s="21" t="str" cm="1">
        <f t="array" ref="S90">IF(OR(($S$2:$S$3&gt;=I90)*($S$2:$S$3&lt;=J90), ($S$2:$S$3&gt;=K90)*($S$2:$S$3&lt;=L90)), "yes", "no")</f>
        <v>no</v>
      </c>
      <c r="T90" s="21" t="str" cm="1">
        <f t="array" ref="T90">IF(OR(($T$2:$T$3&gt;=I90)*($T$2:$T$3&lt;=J90), ($T$2:$T$3&gt;=K90)*($T$2:$T$3&lt;=L90)), "yes", "no")</f>
        <v>no</v>
      </c>
    </row>
    <row r="91" spans="1:20" x14ac:dyDescent="0.25">
      <c r="A91" s="12" t="s">
        <v>128</v>
      </c>
    </row>
    <row r="92" spans="1:20" x14ac:dyDescent="0.25">
      <c r="A92" s="12" t="s">
        <v>69</v>
      </c>
    </row>
    <row r="93" spans="1:20" x14ac:dyDescent="0.25">
      <c r="A93" s="12" t="s">
        <v>87</v>
      </c>
    </row>
    <row r="94" spans="1:20" x14ac:dyDescent="0.25">
      <c r="A94" s="12"/>
    </row>
    <row r="95" spans="1:20" x14ac:dyDescent="0.25">
      <c r="A95" s="12" t="s">
        <v>147</v>
      </c>
      <c r="B95" s="15" t="s">
        <v>176</v>
      </c>
    </row>
    <row r="96" spans="1:20" x14ac:dyDescent="0.25">
      <c r="A96" s="12" t="s">
        <v>148</v>
      </c>
      <c r="B96" t="s">
        <v>173</v>
      </c>
      <c r="C96">
        <v>141</v>
      </c>
      <c r="D96">
        <f>150-57</f>
        <v>93</v>
      </c>
      <c r="E96">
        <v>11</v>
      </c>
      <c r="F96">
        <v>48</v>
      </c>
      <c r="G96">
        <v>141</v>
      </c>
      <c r="I96">
        <f t="shared" ref="I96:I98" si="36">G96-E96</f>
        <v>130</v>
      </c>
      <c r="J96">
        <f t="shared" ref="J96:J98" si="37">G96</f>
        <v>141</v>
      </c>
      <c r="K96">
        <f t="shared" ref="K96:K98" si="38">J96+D96</f>
        <v>234</v>
      </c>
      <c r="L96">
        <f t="shared" ref="L96:L98" si="39">G96+D96+F96</f>
        <v>282</v>
      </c>
      <c r="N96" s="21" t="str" cm="1">
        <f t="array" ref="N96">IF(OR(($N$2:$N$5&gt;=I96)*($N$2:$N$5&lt;=J96), ($N$2:$N$5&gt;=K96)*($N$2:$N$5&lt;=L96)), "yes", "no")</f>
        <v>no</v>
      </c>
      <c r="O96" s="21" t="str" cm="1">
        <f t="array" ref="O96">IF(OR(($O$2:$O$9&gt;=I96)*($O$2:$O$9&lt;=J96), ($O$2:$O$9&gt;=K96)*($O$2:$O$9&lt;=L96)), "yes", "no")</f>
        <v>no</v>
      </c>
      <c r="P96" s="21" t="str" cm="1">
        <f t="array" ref="P96">IF(OR(($P$2:$P$7&gt;=I96)*($P$2:$P$7&lt;=J96), ($P$2:$P$7&gt;=K96)*($P$2:$P$7&lt;=L96)), "yes", "no")</f>
        <v>yes</v>
      </c>
      <c r="Q96" s="21" t="str" cm="1">
        <f t="array" ref="Q96">IF(OR(($Q$2:$Q$3&gt;=I96)*($Q$2:$Q$3&lt;=J96), ($Q$2:$Q$3&gt;=K96)*($Q$2:$Q$3&lt;=L96)), "yes", "no")</f>
        <v>no</v>
      </c>
      <c r="R96" s="21"/>
      <c r="S96" s="21" t="str" cm="1">
        <f t="array" ref="S96">IF(OR(($S$2:$S$3&gt;=I96)*($S$2:$S$3&lt;=J96), ($S$2:$S$3&gt;=K96)*($S$2:$S$3&lt;=L96)), "yes", "no")</f>
        <v>no</v>
      </c>
      <c r="T96" s="21" t="str" cm="1">
        <f t="array" ref="T96">IF(OR(($T$2:$T$3&gt;=I96)*($T$2:$T$3&lt;=J96), ($T$2:$T$3&gt;=K96)*($T$2:$T$3&lt;=L96)), "yes", "no")</f>
        <v>no</v>
      </c>
    </row>
    <row r="97" spans="1:23" x14ac:dyDescent="0.25">
      <c r="A97" s="12" t="s">
        <v>149</v>
      </c>
      <c r="B97" t="s">
        <v>177</v>
      </c>
      <c r="C97">
        <v>266</v>
      </c>
      <c r="D97">
        <f>266-44</f>
        <v>222</v>
      </c>
      <c r="E97">
        <v>29</v>
      </c>
      <c r="F97">
        <v>44</v>
      </c>
      <c r="G97">
        <v>266</v>
      </c>
      <c r="I97">
        <f t="shared" si="36"/>
        <v>237</v>
      </c>
      <c r="J97">
        <f t="shared" si="37"/>
        <v>266</v>
      </c>
      <c r="K97">
        <f t="shared" si="38"/>
        <v>488</v>
      </c>
      <c r="L97">
        <f t="shared" si="39"/>
        <v>532</v>
      </c>
      <c r="N97" s="21" t="str" cm="1">
        <f t="array" ref="N97">IF(OR(($N$2:$N$5&gt;=I97)*($N$2:$N$5&lt;=J97), ($N$2:$N$5&gt;=K97)*($N$2:$N$5&lt;=L97)), "yes", "no")</f>
        <v>no</v>
      </c>
      <c r="O97" s="21" t="str" cm="1">
        <f t="array" ref="O97">IF(OR(($O$2:$O$9&gt;=I97)*($O$2:$O$9&lt;=J97), ($O$2:$O$9&gt;=K97)*($O$2:$O$9&lt;=L97)), "yes", "no")</f>
        <v>yes</v>
      </c>
      <c r="P97" s="21" t="str" cm="1">
        <f t="array" ref="P97">IF(OR(($P$2:$P$7&gt;=I97)*($P$2:$P$7&lt;=J97), ($P$2:$P$7&gt;=K97)*($P$2:$P$7&lt;=L97)), "yes", "no")</f>
        <v>no</v>
      </c>
      <c r="Q97" s="21" t="str" cm="1">
        <f t="array" ref="Q97">IF(OR(($Q$2:$Q$3&gt;=I97)*($Q$2:$Q$3&lt;=J97), ($Q$2:$Q$3&gt;=K97)*($Q$2:$Q$3&lt;=L97)), "yes", "no")</f>
        <v>no</v>
      </c>
      <c r="R97" s="21"/>
      <c r="S97" s="21" t="str" cm="1">
        <f t="array" ref="S97">IF(OR(($S$2:$S$3&gt;=I97)*($S$2:$S$3&lt;=J97), ($S$2:$S$3&gt;=K97)*($S$2:$S$3&lt;=L97)), "yes", "no")</f>
        <v>yes</v>
      </c>
      <c r="T97" s="21" t="str" cm="1">
        <f t="array" ref="T97">IF(OR(($T$2:$T$3&gt;=I97)*($T$2:$T$3&lt;=J97), ($T$2:$T$3&gt;=K97)*($T$2:$T$3&lt;=L97)), "yes", "no")</f>
        <v>no</v>
      </c>
    </row>
    <row r="98" spans="1:23" x14ac:dyDescent="0.25">
      <c r="A98" s="12" t="s">
        <v>150</v>
      </c>
      <c r="B98" t="s">
        <v>155</v>
      </c>
      <c r="C98">
        <f>144-57</f>
        <v>87</v>
      </c>
      <c r="D98">
        <v>28</v>
      </c>
      <c r="E98">
        <v>11</v>
      </c>
      <c r="F98">
        <v>59</v>
      </c>
      <c r="G98">
        <v>87</v>
      </c>
      <c r="I98">
        <f t="shared" si="36"/>
        <v>76</v>
      </c>
      <c r="J98">
        <f t="shared" si="37"/>
        <v>87</v>
      </c>
      <c r="K98">
        <f t="shared" si="38"/>
        <v>115</v>
      </c>
      <c r="L98">
        <f t="shared" si="39"/>
        <v>174</v>
      </c>
      <c r="N98" s="21" t="str" cm="1">
        <f t="array" ref="N98">IF(OR(($N$2:$N$5&gt;=I98)*($N$2:$N$5&lt;=J98), ($N$2:$N$5&gt;=K98)*($N$2:$N$5&lt;=L98)), "yes", "no")</f>
        <v>no</v>
      </c>
      <c r="O98" s="21" t="str" cm="1">
        <f t="array" ref="O98">IF(OR(($O$2:$O$9&gt;=I98)*($O$2:$O$9&lt;=J98), ($O$2:$O$9&gt;=K98)*($O$2:$O$9&lt;=L98)), "yes", "no")</f>
        <v>no</v>
      </c>
      <c r="P98" s="21" t="str" cm="1">
        <f t="array" ref="P98">IF(OR(($P$2:$P$7&gt;=I98)*($P$2:$P$7&lt;=J98), ($P$2:$P$7&gt;=K98)*($P$2:$P$7&lt;=L98)), "yes", "no")</f>
        <v>yes</v>
      </c>
      <c r="Q98" s="21" t="str" cm="1">
        <f t="array" ref="Q98">IF(OR(($Q$2:$Q$3&gt;=I98)*($Q$2:$Q$3&lt;=J98), ($Q$2:$Q$3&gt;=K98)*($Q$2:$Q$3&lt;=L98)), "yes", "no")</f>
        <v>no</v>
      </c>
      <c r="R98" s="21"/>
      <c r="S98" s="21" t="str" cm="1">
        <f t="array" ref="S98">IF(OR(($S$2:$S$3&gt;=I98)*($S$2:$S$3&lt;=J98), ($S$2:$S$3&gt;=K98)*($S$2:$S$3&lt;=L98)), "yes", "no")</f>
        <v>no</v>
      </c>
      <c r="T98" s="21" t="str" cm="1">
        <f t="array" ref="T98">IF(OR(($T$2:$T$3&gt;=I98)*($T$2:$T$3&lt;=J98), ($T$2:$T$3&gt;=K98)*($T$2:$T$3&lt;=L98)), "yes", "no")</f>
        <v>no</v>
      </c>
    </row>
    <row r="99" spans="1:23" x14ac:dyDescent="0.25">
      <c r="A99" s="12" t="s">
        <v>151</v>
      </c>
    </row>
    <row r="100" spans="1:23" x14ac:dyDescent="0.25">
      <c r="A100" s="12" t="s">
        <v>130</v>
      </c>
      <c r="C100" t="s">
        <v>178</v>
      </c>
      <c r="D100">
        <v>6</v>
      </c>
      <c r="E100">
        <v>7</v>
      </c>
      <c r="F100">
        <v>2</v>
      </c>
    </row>
    <row r="101" spans="1:23" x14ac:dyDescent="0.25">
      <c r="A101" s="12" t="s">
        <v>24</v>
      </c>
      <c r="C101" t="s">
        <v>179</v>
      </c>
      <c r="D101">
        <f>MEDIAN(D14:D98)</f>
        <v>138.5</v>
      </c>
      <c r="E101">
        <v>11</v>
      </c>
      <c r="F101">
        <v>44</v>
      </c>
    </row>
    <row r="102" spans="1:23" x14ac:dyDescent="0.25">
      <c r="A102" s="12"/>
      <c r="C102" t="s">
        <v>180</v>
      </c>
      <c r="D102">
        <f>AVERAGE(D14:D98)</f>
        <v>132.89130434782609</v>
      </c>
    </row>
    <row r="103" spans="1:23" x14ac:dyDescent="0.25">
      <c r="A103" s="16"/>
      <c r="M103" t="s">
        <v>193</v>
      </c>
      <c r="N103" s="20">
        <f>COUNTIF(N14:N98,"yes")</f>
        <v>5</v>
      </c>
      <c r="O103" s="20">
        <f t="shared" ref="O103:Q103" si="40">COUNTIF(O14:O98,"yes")</f>
        <v>31</v>
      </c>
      <c r="P103" s="20">
        <f t="shared" si="40"/>
        <v>10</v>
      </c>
      <c r="Q103" s="20">
        <f t="shared" si="40"/>
        <v>0</v>
      </c>
      <c r="S103" s="20">
        <f t="shared" ref="S103:T103" si="41">COUNTIF(S14:S98,"yes")</f>
        <v>5</v>
      </c>
      <c r="T103" s="20">
        <f t="shared" si="41"/>
        <v>12</v>
      </c>
    </row>
    <row r="104" spans="1:23" x14ac:dyDescent="0.25">
      <c r="M104" t="s">
        <v>194</v>
      </c>
      <c r="N104" s="20">
        <f>COUNTIF(N14:N99,"no")</f>
        <v>39</v>
      </c>
      <c r="O104" s="20">
        <f t="shared" ref="O104:Q104" si="42">COUNTIF(O14:O99,"no")</f>
        <v>13</v>
      </c>
      <c r="P104" s="20">
        <f t="shared" si="42"/>
        <v>34</v>
      </c>
      <c r="Q104" s="20">
        <f t="shared" si="42"/>
        <v>44</v>
      </c>
      <c r="S104" s="20">
        <f t="shared" ref="S104:T104" si="43">COUNTIF(S14:S99,"no")</f>
        <v>39</v>
      </c>
      <c r="T104" s="20">
        <f t="shared" si="43"/>
        <v>32</v>
      </c>
    </row>
    <row r="105" spans="1:23" x14ac:dyDescent="0.25">
      <c r="O105" s="23"/>
      <c r="Q105" s="23"/>
      <c r="S105" s="23"/>
      <c r="U105" s="23"/>
      <c r="W105" s="23"/>
    </row>
    <row r="106" spans="1:23" x14ac:dyDescent="0.25">
      <c r="N106" s="23">
        <f>N103/(N103+N104)</f>
        <v>0.11363636363636363</v>
      </c>
      <c r="O106" s="23">
        <f t="shared" ref="O106:Q106" si="44">O103/(O103+O104)</f>
        <v>0.70454545454545459</v>
      </c>
      <c r="P106" s="23">
        <f t="shared" si="44"/>
        <v>0.22727272727272727</v>
      </c>
      <c r="Q106" s="23">
        <f t="shared" si="44"/>
        <v>0</v>
      </c>
      <c r="S106" s="23">
        <f t="shared" ref="S106:T106" si="45">S103/(S103+S104)</f>
        <v>0.11363636363636363</v>
      </c>
      <c r="T106" s="23">
        <f t="shared" si="45"/>
        <v>0.27272727272727271</v>
      </c>
    </row>
    <row r="107" spans="1:23" x14ac:dyDescent="0.25">
      <c r="N107" s="20">
        <f>N103+N104</f>
        <v>44</v>
      </c>
      <c r="O107" s="20">
        <f t="shared" ref="O107:Q107" si="46">O103+O104</f>
        <v>44</v>
      </c>
      <c r="P107" s="20">
        <f t="shared" si="46"/>
        <v>44</v>
      </c>
      <c r="Q107" s="20">
        <f t="shared" si="46"/>
        <v>44</v>
      </c>
      <c r="S107" s="20">
        <f t="shared" ref="S107:T107" si="47">S103+S104</f>
        <v>44</v>
      </c>
      <c r="T107" s="20">
        <f t="shared" si="47"/>
        <v>44</v>
      </c>
    </row>
  </sheetData>
  <autoFilter ref="A10:G47" xr:uid="{8F1399E8-067B-4178-90B0-02D3DDFBC6F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2745-42ED-494C-8EFE-552C7E89323B}">
  <dimension ref="A1:X27"/>
  <sheetViews>
    <sheetView workbookViewId="0">
      <selection activeCell="O19" sqref="O19:Y26"/>
    </sheetView>
  </sheetViews>
  <sheetFormatPr defaultRowHeight="15" x14ac:dyDescent="0.25"/>
  <sheetData>
    <row r="1" spans="1:24" x14ac:dyDescent="0.25">
      <c r="A1" s="19" t="s">
        <v>191</v>
      </c>
      <c r="B1" s="19" t="s">
        <v>183</v>
      </c>
      <c r="C1" s="19" t="s">
        <v>101</v>
      </c>
      <c r="D1" t="s">
        <v>184</v>
      </c>
      <c r="E1" t="s">
        <v>185</v>
      </c>
      <c r="F1" t="s">
        <v>102</v>
      </c>
      <c r="G1" t="s">
        <v>186</v>
      </c>
      <c r="H1" t="s">
        <v>187</v>
      </c>
      <c r="I1" t="s">
        <v>188</v>
      </c>
      <c r="J1" t="s">
        <v>189</v>
      </c>
      <c r="K1" t="s">
        <v>190</v>
      </c>
      <c r="N1" t="s">
        <v>191</v>
      </c>
      <c r="O1" t="s">
        <v>183</v>
      </c>
      <c r="P1" t="s">
        <v>101</v>
      </c>
      <c r="Q1" t="s">
        <v>184</v>
      </c>
      <c r="R1" t="s">
        <v>185</v>
      </c>
      <c r="S1" t="s">
        <v>102</v>
      </c>
      <c r="T1" t="s">
        <v>186</v>
      </c>
      <c r="U1" t="s">
        <v>187</v>
      </c>
      <c r="V1" t="s">
        <v>188</v>
      </c>
      <c r="W1" t="s">
        <v>189</v>
      </c>
      <c r="X1" t="s">
        <v>190</v>
      </c>
    </row>
    <row r="2" spans="1:24" x14ac:dyDescent="0.25">
      <c r="A2">
        <v>41</v>
      </c>
      <c r="B2">
        <v>56</v>
      </c>
      <c r="C2">
        <v>29</v>
      </c>
      <c r="D2">
        <v>0</v>
      </c>
      <c r="F2">
        <v>18</v>
      </c>
      <c r="G2">
        <v>32</v>
      </c>
      <c r="N2">
        <v>5</v>
      </c>
      <c r="O2">
        <v>31</v>
      </c>
      <c r="P2">
        <v>10</v>
      </c>
      <c r="Q2">
        <v>0</v>
      </c>
      <c r="S2">
        <v>5</v>
      </c>
      <c r="T2">
        <v>12</v>
      </c>
    </row>
    <row r="3" spans="1:24" x14ac:dyDescent="0.25">
      <c r="A3">
        <v>21</v>
      </c>
      <c r="B3">
        <v>6</v>
      </c>
      <c r="C3">
        <v>33</v>
      </c>
      <c r="D3">
        <v>62</v>
      </c>
      <c r="F3">
        <v>44</v>
      </c>
      <c r="G3">
        <v>30</v>
      </c>
      <c r="N3">
        <v>39</v>
      </c>
      <c r="O3">
        <v>13</v>
      </c>
      <c r="P3">
        <v>34</v>
      </c>
      <c r="Q3">
        <v>44</v>
      </c>
      <c r="S3">
        <v>39</v>
      </c>
      <c r="T3">
        <v>32</v>
      </c>
    </row>
    <row r="7" spans="1:24" x14ac:dyDescent="0.25">
      <c r="A7" s="19" t="s">
        <v>191</v>
      </c>
      <c r="B7" s="19" t="s">
        <v>183</v>
      </c>
      <c r="C7" s="19" t="s">
        <v>101</v>
      </c>
      <c r="D7" t="s">
        <v>184</v>
      </c>
      <c r="E7" t="s">
        <v>185</v>
      </c>
      <c r="F7" t="s">
        <v>102</v>
      </c>
      <c r="G7" t="s">
        <v>186</v>
      </c>
      <c r="H7" t="s">
        <v>187</v>
      </c>
      <c r="I7" t="s">
        <v>188</v>
      </c>
      <c r="J7" t="s">
        <v>189</v>
      </c>
      <c r="K7" t="s">
        <v>190</v>
      </c>
    </row>
    <row r="8" spans="1:24" x14ac:dyDescent="0.25">
      <c r="A8">
        <f>A2+N2</f>
        <v>46</v>
      </c>
      <c r="B8">
        <f t="shared" ref="B8:K8" si="0">B2+O2</f>
        <v>87</v>
      </c>
      <c r="C8">
        <f t="shared" si="0"/>
        <v>39</v>
      </c>
      <c r="D8">
        <f t="shared" si="0"/>
        <v>0</v>
      </c>
      <c r="E8">
        <f t="shared" si="0"/>
        <v>0</v>
      </c>
      <c r="F8">
        <f t="shared" si="0"/>
        <v>23</v>
      </c>
      <c r="G8">
        <f t="shared" si="0"/>
        <v>44</v>
      </c>
      <c r="H8">
        <f t="shared" si="0"/>
        <v>0</v>
      </c>
      <c r="I8">
        <f t="shared" si="0"/>
        <v>0</v>
      </c>
      <c r="J8">
        <f t="shared" si="0"/>
        <v>0</v>
      </c>
      <c r="K8">
        <f t="shared" si="0"/>
        <v>0</v>
      </c>
    </row>
    <row r="9" spans="1:24" x14ac:dyDescent="0.25">
      <c r="A9">
        <f>A3+N3</f>
        <v>60</v>
      </c>
      <c r="B9">
        <f t="shared" ref="B9:K9" si="1">B3+O3</f>
        <v>19</v>
      </c>
      <c r="C9">
        <f t="shared" si="1"/>
        <v>67</v>
      </c>
      <c r="D9">
        <f t="shared" si="1"/>
        <v>106</v>
      </c>
      <c r="E9">
        <f t="shared" si="1"/>
        <v>0</v>
      </c>
      <c r="F9">
        <f t="shared" si="1"/>
        <v>83</v>
      </c>
      <c r="G9">
        <f t="shared" si="1"/>
        <v>62</v>
      </c>
      <c r="H9">
        <f t="shared" si="1"/>
        <v>0</v>
      </c>
      <c r="I9">
        <f t="shared" si="1"/>
        <v>0</v>
      </c>
      <c r="J9">
        <f t="shared" si="1"/>
        <v>0</v>
      </c>
      <c r="K9">
        <f t="shared" si="1"/>
        <v>0</v>
      </c>
    </row>
    <row r="11" spans="1:24" x14ac:dyDescent="0.25">
      <c r="A11" s="9">
        <f>A8/(A8+A9)</f>
        <v>0.43396226415094341</v>
      </c>
      <c r="B11" s="9">
        <f t="shared" ref="B11:G11" si="2">B8/(B8+B9)</f>
        <v>0.82075471698113212</v>
      </c>
      <c r="C11" s="9">
        <f t="shared" si="2"/>
        <v>0.36792452830188677</v>
      </c>
      <c r="D11" s="9">
        <f t="shared" si="2"/>
        <v>0</v>
      </c>
      <c r="E11" s="9">
        <v>0</v>
      </c>
      <c r="F11" s="9">
        <f t="shared" si="2"/>
        <v>0.21698113207547171</v>
      </c>
      <c r="G11" s="9">
        <f t="shared" si="2"/>
        <v>0.41509433962264153</v>
      </c>
      <c r="H11" s="9">
        <v>0</v>
      </c>
      <c r="I11" s="9">
        <v>0</v>
      </c>
      <c r="J11" s="9">
        <v>0</v>
      </c>
      <c r="K11" s="9">
        <v>0</v>
      </c>
    </row>
    <row r="13" spans="1:24" x14ac:dyDescent="0.25">
      <c r="A13" t="s">
        <v>191</v>
      </c>
      <c r="B13" t="s">
        <v>183</v>
      </c>
      <c r="C13" t="s">
        <v>101</v>
      </c>
      <c r="D13" t="s">
        <v>184</v>
      </c>
      <c r="E13" t="s">
        <v>185</v>
      </c>
      <c r="F13" t="s">
        <v>102</v>
      </c>
      <c r="G13" t="s">
        <v>186</v>
      </c>
      <c r="H13" t="s">
        <v>187</v>
      </c>
      <c r="I13" t="s">
        <v>188</v>
      </c>
      <c r="J13" t="s">
        <v>189</v>
      </c>
      <c r="K13" t="s">
        <v>190</v>
      </c>
    </row>
    <row r="14" spans="1:24" x14ac:dyDescent="0.25">
      <c r="A14">
        <v>0.43396226415094302</v>
      </c>
      <c r="B14">
        <v>0.82075471698113212</v>
      </c>
      <c r="C14">
        <v>0.36792452830188677</v>
      </c>
      <c r="D14">
        <v>0</v>
      </c>
      <c r="E14">
        <v>0</v>
      </c>
      <c r="F14">
        <v>0.21698113207547171</v>
      </c>
      <c r="G14">
        <v>0.41509433962264153</v>
      </c>
      <c r="H14">
        <v>0</v>
      </c>
      <c r="I14">
        <v>0</v>
      </c>
      <c r="J14">
        <v>0</v>
      </c>
      <c r="K14">
        <v>0</v>
      </c>
    </row>
    <row r="16" spans="1:24" x14ac:dyDescent="0.25">
      <c r="A16" t="s">
        <v>191</v>
      </c>
      <c r="B16" s="9">
        <v>0.43396226415094302</v>
      </c>
      <c r="C16" s="10">
        <f>1-B16</f>
        <v>0.56603773584905692</v>
      </c>
    </row>
    <row r="17" spans="1:8" x14ac:dyDescent="0.25">
      <c r="A17" t="s">
        <v>183</v>
      </c>
      <c r="B17" s="9">
        <v>0.82075471698113212</v>
      </c>
      <c r="C17" s="10">
        <f t="shared" ref="C17:C18" si="3">1-B17</f>
        <v>0.17924528301886788</v>
      </c>
    </row>
    <row r="18" spans="1:8" x14ac:dyDescent="0.25">
      <c r="A18" t="s">
        <v>101</v>
      </c>
      <c r="B18" s="9">
        <v>0.36792452830188677</v>
      </c>
      <c r="C18" s="10">
        <f t="shared" si="3"/>
        <v>0.63207547169811318</v>
      </c>
    </row>
    <row r="19" spans="1:8" x14ac:dyDescent="0.25">
      <c r="A19" t="s">
        <v>102</v>
      </c>
      <c r="B19" s="9">
        <v>0.21698113207547171</v>
      </c>
      <c r="C19" s="10">
        <f>1-B19</f>
        <v>0.78301886792452824</v>
      </c>
    </row>
    <row r="20" spans="1:8" x14ac:dyDescent="0.25">
      <c r="A20" t="s">
        <v>186</v>
      </c>
      <c r="B20" s="9">
        <v>0.41509433962264153</v>
      </c>
      <c r="C20" s="10">
        <f>1-B20</f>
        <v>0.58490566037735847</v>
      </c>
    </row>
    <row r="23" spans="1:8" x14ac:dyDescent="0.25">
      <c r="B23" s="9"/>
      <c r="C23" s="10"/>
    </row>
    <row r="24" spans="1:8" x14ac:dyDescent="0.25">
      <c r="B24" s="9"/>
      <c r="C24" s="10"/>
    </row>
    <row r="25" spans="1:8" x14ac:dyDescent="0.25">
      <c r="B25" s="9"/>
      <c r="C25" s="10"/>
      <c r="G25" s="9"/>
      <c r="H25" s="10"/>
    </row>
    <row r="26" spans="1:8" x14ac:dyDescent="0.25">
      <c r="B26" s="9"/>
      <c r="C26" s="10"/>
      <c r="G26" s="9"/>
      <c r="H26" s="10"/>
    </row>
    <row r="27" spans="1:8" x14ac:dyDescent="0.25">
      <c r="C2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P+</vt:lpstr>
      <vt:lpstr>P-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Metaane</dc:creator>
  <cp:lastModifiedBy>Selma Metaane</cp:lastModifiedBy>
  <dcterms:created xsi:type="dcterms:W3CDTF">2025-04-28T22:07:59Z</dcterms:created>
  <dcterms:modified xsi:type="dcterms:W3CDTF">2025-08-06T19:45:06Z</dcterms:modified>
</cp:coreProperties>
</file>