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fsmresfiles/Medicine/InfectiousDiseases/DAquila_Lab/Cristina /Manuscript/MLN Paper Data/MLN Paper Data/Figure 6 - TAR and Long LTR/"/>
    </mc:Choice>
  </mc:AlternateContent>
  <xr:revisionPtr revIDLastSave="0" documentId="8_{EACC44B1-B834-0A48-B52A-783DA3A6C90B}" xr6:coauthVersionLast="47" xr6:coauthVersionMax="47" xr10:uidLastSave="{00000000-0000-0000-0000-000000000000}"/>
  <bookViews>
    <workbookView xWindow="0" yWindow="500" windowWidth="28800" windowHeight="17500" activeTab="6" xr2:uid="{1A1708DE-8D6A-F244-B763-C696782BBA50}"/>
  </bookViews>
  <sheets>
    <sheet name="Bio Rep 1" sheetId="4" state="hidden" r:id="rId1"/>
    <sheet name="Bio Rep 2" sheetId="6" state="hidden" r:id="rId2"/>
    <sheet name="Bio Rep 3" sheetId="7" state="hidden" r:id="rId3"/>
    <sheet name="Bio Rep 1 (2)" sheetId="8" state="hidden" r:id="rId4"/>
    <sheet name="Bio Rep 1 (18S)" sheetId="12" r:id="rId5"/>
    <sheet name="Bio Rep 2 (18S)" sheetId="13" r:id="rId6"/>
    <sheet name="Bio Rep 3 (18S)" sheetId="1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" i="12" l="1"/>
  <c r="M3" i="14"/>
  <c r="N33" i="14"/>
  <c r="Q33" i="14" s="1"/>
  <c r="M33" i="14"/>
  <c r="N30" i="14"/>
  <c r="Q30" i="14" s="1"/>
  <c r="M30" i="14"/>
  <c r="N24" i="14"/>
  <c r="Q24" i="14" s="1"/>
  <c r="M24" i="14"/>
  <c r="N21" i="14"/>
  <c r="Q21" i="14" s="1"/>
  <c r="M21" i="14"/>
  <c r="N15" i="14"/>
  <c r="Q15" i="14" s="1"/>
  <c r="M15" i="14"/>
  <c r="N12" i="14"/>
  <c r="Q12" i="14" s="1"/>
  <c r="M12" i="14"/>
  <c r="N6" i="14"/>
  <c r="Q6" i="14" s="1"/>
  <c r="M6" i="14"/>
  <c r="O6" i="14" s="1"/>
  <c r="O15" i="14" s="1"/>
  <c r="P15" i="14" s="1"/>
  <c r="R15" i="14" s="1"/>
  <c r="S15" i="14" s="1"/>
  <c r="N3" i="14"/>
  <c r="Q3" i="14" s="1"/>
  <c r="N33" i="13"/>
  <c r="Q33" i="13" s="1"/>
  <c r="M33" i="13"/>
  <c r="N30" i="13"/>
  <c r="Q30" i="13" s="1"/>
  <c r="M30" i="13"/>
  <c r="N24" i="13"/>
  <c r="Q24" i="13" s="1"/>
  <c r="M24" i="13"/>
  <c r="N21" i="13"/>
  <c r="Q21" i="13" s="1"/>
  <c r="M21" i="13"/>
  <c r="N15" i="13"/>
  <c r="Q15" i="13" s="1"/>
  <c r="M15" i="13"/>
  <c r="N12" i="13"/>
  <c r="Q12" i="13" s="1"/>
  <c r="M12" i="13"/>
  <c r="N6" i="13"/>
  <c r="Q6" i="13" s="1"/>
  <c r="M6" i="13"/>
  <c r="O6" i="13" s="1"/>
  <c r="O15" i="13" s="1"/>
  <c r="N3" i="13"/>
  <c r="Q3" i="13" s="1"/>
  <c r="M3" i="13"/>
  <c r="M12" i="12"/>
  <c r="N33" i="12"/>
  <c r="Q33" i="12" s="1"/>
  <c r="M33" i="12"/>
  <c r="N30" i="12"/>
  <c r="Q30" i="12" s="1"/>
  <c r="M30" i="12"/>
  <c r="N24" i="12"/>
  <c r="Q24" i="12" s="1"/>
  <c r="M24" i="12"/>
  <c r="N21" i="12"/>
  <c r="Q21" i="12" s="1"/>
  <c r="M21" i="12"/>
  <c r="N15" i="12"/>
  <c r="Q15" i="12" s="1"/>
  <c r="M15" i="12"/>
  <c r="N12" i="12"/>
  <c r="Q12" i="12" s="1"/>
  <c r="N6" i="12"/>
  <c r="Q6" i="12" s="1"/>
  <c r="M6" i="12"/>
  <c r="O6" i="12" s="1"/>
  <c r="O15" i="12" s="1"/>
  <c r="N3" i="12"/>
  <c r="M3" i="12"/>
  <c r="O3" i="12" s="1"/>
  <c r="O21" i="12" s="1"/>
  <c r="M3" i="6"/>
  <c r="R3" i="8"/>
  <c r="O6" i="8"/>
  <c r="O3" i="8"/>
  <c r="N33" i="8"/>
  <c r="Q33" i="8" s="1"/>
  <c r="M33" i="8"/>
  <c r="N30" i="8"/>
  <c r="Q30" i="8" s="1"/>
  <c r="M30" i="8"/>
  <c r="Q24" i="8"/>
  <c r="N24" i="8"/>
  <c r="M24" i="8"/>
  <c r="Q21" i="8"/>
  <c r="N21" i="8"/>
  <c r="M21" i="8"/>
  <c r="N15" i="8"/>
  <c r="Q15" i="8" s="1"/>
  <c r="M15" i="8"/>
  <c r="N12" i="8"/>
  <c r="Q12" i="8" s="1"/>
  <c r="M12" i="8"/>
  <c r="N6" i="8"/>
  <c r="Q6" i="8" s="1"/>
  <c r="M6" i="8"/>
  <c r="Q3" i="8"/>
  <c r="N3" i="8"/>
  <c r="M3" i="8"/>
  <c r="M33" i="7"/>
  <c r="M3" i="7"/>
  <c r="O3" i="7" s="1"/>
  <c r="P3" i="7" s="1"/>
  <c r="R3" i="7" s="1"/>
  <c r="N3" i="7"/>
  <c r="Q3" i="7" s="1"/>
  <c r="M6" i="7"/>
  <c r="O6" i="7" s="1"/>
  <c r="N6" i="7"/>
  <c r="Q6" i="7" s="1"/>
  <c r="N33" i="7"/>
  <c r="Q33" i="7" s="1"/>
  <c r="N30" i="7"/>
  <c r="Q30" i="7" s="1"/>
  <c r="M30" i="7"/>
  <c r="N24" i="7"/>
  <c r="Q24" i="7" s="1"/>
  <c r="M24" i="7"/>
  <c r="N21" i="7"/>
  <c r="Q21" i="7" s="1"/>
  <c r="M21" i="7"/>
  <c r="N15" i="7"/>
  <c r="Q15" i="7" s="1"/>
  <c r="M15" i="7"/>
  <c r="N12" i="7"/>
  <c r="Q12" i="7" s="1"/>
  <c r="M12" i="7"/>
  <c r="N33" i="6"/>
  <c r="Q33" i="6" s="1"/>
  <c r="M33" i="6"/>
  <c r="N30" i="6"/>
  <c r="Q30" i="6" s="1"/>
  <c r="M30" i="6"/>
  <c r="N24" i="6"/>
  <c r="Q24" i="6" s="1"/>
  <c r="M24" i="6"/>
  <c r="N21" i="6"/>
  <c r="Q21" i="6" s="1"/>
  <c r="M21" i="6"/>
  <c r="N15" i="6"/>
  <c r="Q15" i="6" s="1"/>
  <c r="M15" i="6"/>
  <c r="N12" i="6"/>
  <c r="Q12" i="6" s="1"/>
  <c r="M12" i="6"/>
  <c r="N6" i="6"/>
  <c r="Q6" i="6" s="1"/>
  <c r="M6" i="6"/>
  <c r="N3" i="6"/>
  <c r="Q3" i="6" s="1"/>
  <c r="O6" i="4"/>
  <c r="O3" i="4"/>
  <c r="R12" i="4"/>
  <c r="R15" i="4"/>
  <c r="R21" i="4"/>
  <c r="R24" i="4"/>
  <c r="R30" i="4"/>
  <c r="R33" i="4"/>
  <c r="R6" i="4"/>
  <c r="O33" i="14" l="1"/>
  <c r="P33" i="14" s="1"/>
  <c r="R33" i="14" s="1"/>
  <c r="S33" i="14" s="1"/>
  <c r="P6" i="14"/>
  <c r="R6" i="14" s="1"/>
  <c r="S6" i="14" s="1"/>
  <c r="O3" i="14"/>
  <c r="O24" i="14"/>
  <c r="P24" i="14" s="1"/>
  <c r="R24" i="14" s="1"/>
  <c r="S24" i="14" s="1"/>
  <c r="P15" i="13"/>
  <c r="R15" i="13" s="1"/>
  <c r="S15" i="13" s="1"/>
  <c r="O3" i="13"/>
  <c r="P6" i="13"/>
  <c r="R6" i="13" s="1"/>
  <c r="S6" i="13" s="1"/>
  <c r="O33" i="13"/>
  <c r="P33" i="13" s="1"/>
  <c r="R33" i="13" s="1"/>
  <c r="S33" i="13" s="1"/>
  <c r="O24" i="13"/>
  <c r="P24" i="13" s="1"/>
  <c r="R24" i="13" s="1"/>
  <c r="S24" i="13" s="1"/>
  <c r="P21" i="12"/>
  <c r="R21" i="12" s="1"/>
  <c r="S21" i="12" s="1"/>
  <c r="P15" i="12"/>
  <c r="R15" i="12" s="1"/>
  <c r="S15" i="12" s="1"/>
  <c r="O12" i="12"/>
  <c r="P12" i="12" s="1"/>
  <c r="R12" i="12" s="1"/>
  <c r="S12" i="12" s="1"/>
  <c r="P3" i="12"/>
  <c r="R3" i="12" s="1"/>
  <c r="S3" i="12" s="1"/>
  <c r="O33" i="12"/>
  <c r="P33" i="12" s="1"/>
  <c r="R33" i="12" s="1"/>
  <c r="S33" i="12" s="1"/>
  <c r="O30" i="12"/>
  <c r="P30" i="12" s="1"/>
  <c r="R30" i="12" s="1"/>
  <c r="S30" i="12" s="1"/>
  <c r="O24" i="12"/>
  <c r="P24" i="12" s="1"/>
  <c r="R24" i="12" s="1"/>
  <c r="S24" i="12" s="1"/>
  <c r="P6" i="12"/>
  <c r="R6" i="12" s="1"/>
  <c r="S6" i="12" s="1"/>
  <c r="P6" i="7"/>
  <c r="R6" i="7" s="1"/>
  <c r="O3" i="6"/>
  <c r="O12" i="6"/>
  <c r="P12" i="6" s="1"/>
  <c r="R12" i="6" s="1"/>
  <c r="S12" i="6" s="1"/>
  <c r="O6" i="6"/>
  <c r="Q21" i="4"/>
  <c r="N12" i="4"/>
  <c r="Q12" i="4" s="1"/>
  <c r="N15" i="4"/>
  <c r="Q15" i="4" s="1"/>
  <c r="N21" i="4"/>
  <c r="N24" i="4"/>
  <c r="Q24" i="4" s="1"/>
  <c r="N30" i="4"/>
  <c r="Q30" i="4" s="1"/>
  <c r="N33" i="4"/>
  <c r="Q33" i="4" s="1"/>
  <c r="N6" i="4"/>
  <c r="Q6" i="4" s="1"/>
  <c r="N3" i="4"/>
  <c r="Q3" i="4" s="1"/>
  <c r="M12" i="4"/>
  <c r="M15" i="4"/>
  <c r="M21" i="4"/>
  <c r="M24" i="4"/>
  <c r="M30" i="4"/>
  <c r="M33" i="4"/>
  <c r="M6" i="4"/>
  <c r="M3" i="4"/>
  <c r="O21" i="14" l="1"/>
  <c r="P21" i="14" s="1"/>
  <c r="R21" i="14" s="1"/>
  <c r="S21" i="14" s="1"/>
  <c r="O30" i="14"/>
  <c r="P30" i="14" s="1"/>
  <c r="R30" i="14" s="1"/>
  <c r="S30" i="14" s="1"/>
  <c r="O12" i="14"/>
  <c r="P12" i="14" s="1"/>
  <c r="R12" i="14" s="1"/>
  <c r="S12" i="14" s="1"/>
  <c r="P3" i="14"/>
  <c r="R3" i="14" s="1"/>
  <c r="S3" i="14" s="1"/>
  <c r="O21" i="13"/>
  <c r="P21" i="13" s="1"/>
  <c r="R21" i="13" s="1"/>
  <c r="S21" i="13" s="1"/>
  <c r="O30" i="13"/>
  <c r="P30" i="13" s="1"/>
  <c r="R30" i="13" s="1"/>
  <c r="S30" i="13" s="1"/>
  <c r="O12" i="13"/>
  <c r="P12" i="13" s="1"/>
  <c r="R12" i="13" s="1"/>
  <c r="S12" i="13" s="1"/>
  <c r="P3" i="13"/>
  <c r="R3" i="13" s="1"/>
  <c r="S3" i="13" s="1"/>
  <c r="O21" i="8"/>
  <c r="P21" i="8" s="1"/>
  <c r="R21" i="8" s="1"/>
  <c r="S21" i="8" s="1"/>
  <c r="O30" i="8"/>
  <c r="P30" i="8" s="1"/>
  <c r="R30" i="8" s="1"/>
  <c r="S30" i="8" s="1"/>
  <c r="O12" i="8"/>
  <c r="P12" i="8" s="1"/>
  <c r="R12" i="8" s="1"/>
  <c r="S12" i="8" s="1"/>
  <c r="O24" i="8"/>
  <c r="P24" i="8" s="1"/>
  <c r="R24" i="8" s="1"/>
  <c r="O33" i="8"/>
  <c r="P33" i="8" s="1"/>
  <c r="R33" i="8" s="1"/>
  <c r="O15" i="8"/>
  <c r="P15" i="8" s="1"/>
  <c r="R15" i="8" s="1"/>
  <c r="P3" i="8"/>
  <c r="S3" i="8" s="1"/>
  <c r="P6" i="8"/>
  <c r="R6" i="8" s="1"/>
  <c r="O30" i="7"/>
  <c r="P30" i="7" s="1"/>
  <c r="R30" i="7" s="1"/>
  <c r="S30" i="7" s="1"/>
  <c r="O21" i="7"/>
  <c r="P21" i="7" s="1"/>
  <c r="R21" i="7" s="1"/>
  <c r="S21" i="7" s="1"/>
  <c r="O12" i="7"/>
  <c r="P12" i="7" s="1"/>
  <c r="R12" i="7" s="1"/>
  <c r="S12" i="7" s="1"/>
  <c r="O24" i="7"/>
  <c r="P24" i="7" s="1"/>
  <c r="R24" i="7" s="1"/>
  <c r="O33" i="7"/>
  <c r="P33" i="7" s="1"/>
  <c r="R33" i="7" s="1"/>
  <c r="O15" i="7"/>
  <c r="P15" i="7" s="1"/>
  <c r="R15" i="7" s="1"/>
  <c r="S3" i="7"/>
  <c r="O30" i="6"/>
  <c r="P30" i="6" s="1"/>
  <c r="R30" i="6" s="1"/>
  <c r="S30" i="6" s="1"/>
  <c r="O21" i="6"/>
  <c r="P21" i="6" s="1"/>
  <c r="R21" i="6" s="1"/>
  <c r="S21" i="6" s="1"/>
  <c r="P3" i="6"/>
  <c r="R3" i="6" s="1"/>
  <c r="S3" i="6" s="1"/>
  <c r="O24" i="6"/>
  <c r="P24" i="6" s="1"/>
  <c r="R24" i="6" s="1"/>
  <c r="O33" i="6"/>
  <c r="P33" i="6" s="1"/>
  <c r="R33" i="6" s="1"/>
  <c r="O15" i="6"/>
  <c r="P15" i="6" s="1"/>
  <c r="R15" i="6" s="1"/>
  <c r="P6" i="6"/>
  <c r="R6" i="6" s="1"/>
  <c r="O30" i="4"/>
  <c r="P30" i="4" s="1"/>
  <c r="O12" i="4"/>
  <c r="P12" i="4" s="1"/>
  <c r="O21" i="4"/>
  <c r="P21" i="4" s="1"/>
  <c r="P6" i="4"/>
  <c r="O15" i="4"/>
  <c r="P15" i="4" s="1"/>
  <c r="O33" i="4"/>
  <c r="P33" i="4" s="1"/>
  <c r="O24" i="4"/>
  <c r="P24" i="4" s="1"/>
  <c r="P3" i="4"/>
  <c r="R3" i="4" s="1"/>
  <c r="S3" i="4" s="1"/>
  <c r="S21" i="4" l="1"/>
  <c r="S30" i="4"/>
  <c r="S12" i="4"/>
</calcChain>
</file>

<file path=xl/sharedStrings.xml><?xml version="1.0" encoding="utf-8"?>
<sst xmlns="http://schemas.openxmlformats.org/spreadsheetml/2006/main" count="1999" uniqueCount="129">
  <si>
    <t>Sample 1</t>
  </si>
  <si>
    <t/>
  </si>
  <si>
    <t>D12</t>
  </si>
  <si>
    <t>D8</t>
  </si>
  <si>
    <t>D4</t>
  </si>
  <si>
    <t>D11</t>
  </si>
  <si>
    <t>D7</t>
  </si>
  <si>
    <t>D3</t>
  </si>
  <si>
    <t>Sample 12</t>
  </si>
  <si>
    <t>F12</t>
  </si>
  <si>
    <t>E12</t>
  </si>
  <si>
    <t>C12</t>
  </si>
  <si>
    <t>B12</t>
  </si>
  <si>
    <t>A12</t>
  </si>
  <si>
    <t>Sample 11</t>
  </si>
  <si>
    <t>F11</t>
  </si>
  <si>
    <t>E11</t>
  </si>
  <si>
    <t>C11</t>
  </si>
  <si>
    <t>B11</t>
  </si>
  <si>
    <t>A11</t>
  </si>
  <si>
    <t>Sample 8</t>
  </si>
  <si>
    <t>F8</t>
  </si>
  <si>
    <t>E8</t>
  </si>
  <si>
    <t>C8</t>
  </si>
  <si>
    <t>B8</t>
  </si>
  <si>
    <t>A8</t>
  </si>
  <si>
    <t>Sample 7</t>
  </si>
  <si>
    <t>F7</t>
  </si>
  <si>
    <t>E7</t>
  </si>
  <si>
    <t>C7</t>
  </si>
  <si>
    <t>B7</t>
  </si>
  <si>
    <t>A7</t>
  </si>
  <si>
    <t>Sample 4</t>
  </si>
  <si>
    <t>F4</t>
  </si>
  <si>
    <t>E4</t>
  </si>
  <si>
    <t>C4</t>
  </si>
  <si>
    <t>B4</t>
  </si>
  <si>
    <t>A4</t>
  </si>
  <si>
    <t>Sample 3</t>
  </si>
  <si>
    <t>F3</t>
  </si>
  <si>
    <t>E3</t>
  </si>
  <si>
    <t>C3</t>
  </si>
  <si>
    <t>B3</t>
  </si>
  <si>
    <t>A3</t>
  </si>
  <si>
    <t>D10</t>
  </si>
  <si>
    <t>D6</t>
  </si>
  <si>
    <t>D2</t>
  </si>
  <si>
    <t>D9</t>
  </si>
  <si>
    <t>D5</t>
  </si>
  <si>
    <t>D1</t>
  </si>
  <si>
    <t>Sample 10</t>
  </si>
  <si>
    <t>F10</t>
  </si>
  <si>
    <t>E10</t>
  </si>
  <si>
    <t>C10</t>
  </si>
  <si>
    <t>B10</t>
  </si>
  <si>
    <t>A10</t>
  </si>
  <si>
    <t>Sample 9</t>
  </si>
  <si>
    <t>G9</t>
  </si>
  <si>
    <t>F9</t>
  </si>
  <si>
    <t>E9</t>
  </si>
  <si>
    <t>C9</t>
  </si>
  <si>
    <t>B9</t>
  </si>
  <si>
    <t>A9</t>
  </si>
  <si>
    <t>Sample 6</t>
  </si>
  <si>
    <t>F6</t>
  </si>
  <si>
    <t>E6</t>
  </si>
  <si>
    <t>C6</t>
  </si>
  <si>
    <t>B6</t>
  </si>
  <si>
    <t>A6</t>
  </si>
  <si>
    <t>Sample 5</t>
  </si>
  <si>
    <t>G5</t>
  </si>
  <si>
    <t>F5</t>
  </si>
  <si>
    <t>E5</t>
  </si>
  <si>
    <t>C5</t>
  </si>
  <si>
    <t>B5</t>
  </si>
  <si>
    <t>A5</t>
  </si>
  <si>
    <t>Sample 2</t>
  </si>
  <si>
    <t>F2</t>
  </si>
  <si>
    <t>E2</t>
  </si>
  <si>
    <t>C2</t>
  </si>
  <si>
    <t>B2</t>
  </si>
  <si>
    <t>A2</t>
  </si>
  <si>
    <t>G1</t>
  </si>
  <si>
    <t>F1</t>
  </si>
  <si>
    <t>E1</t>
  </si>
  <si>
    <t>C1</t>
  </si>
  <si>
    <t>B1</t>
  </si>
  <si>
    <t>A1</t>
  </si>
  <si>
    <t>Delta Delta Ct</t>
  </si>
  <si>
    <t>Delta Ct SE</t>
  </si>
  <si>
    <t>Delta Ct Mean</t>
  </si>
  <si>
    <t>Delta Ct</t>
  </si>
  <si>
    <t>log2(FC)</t>
  </si>
  <si>
    <t>Fold Change</t>
  </si>
  <si>
    <t>ddCT</t>
  </si>
  <si>
    <t>Ct SD</t>
  </si>
  <si>
    <t>Ct Mean</t>
  </si>
  <si>
    <t>CT</t>
  </si>
  <si>
    <t>RQ Max</t>
  </si>
  <si>
    <t>RQ Min</t>
  </si>
  <si>
    <r>
      <t xml:space="preserve">RQ </t>
    </r>
    <r>
      <rPr>
        <sz val="10"/>
        <color indexed="62"/>
        <rFont val="Arial"/>
        <family val="2"/>
      </rPr>
      <t>(MEAN)</t>
    </r>
  </si>
  <si>
    <t>Target Name</t>
  </si>
  <si>
    <t>Sample Name</t>
  </si>
  <si>
    <t>Condition</t>
  </si>
  <si>
    <t>Well Position</t>
  </si>
  <si>
    <t>Well</t>
  </si>
  <si>
    <t>Reporter</t>
  </si>
  <si>
    <t xml:space="preserve">J-Lat 6.3 </t>
  </si>
  <si>
    <t xml:space="preserve">Condition 1: NS + DMSO </t>
  </si>
  <si>
    <t>TAR</t>
  </si>
  <si>
    <t>FAM</t>
  </si>
  <si>
    <t>Long LTR</t>
  </si>
  <si>
    <t>B actin</t>
  </si>
  <si>
    <t>Condition 2: NS + MLN 200 nM</t>
  </si>
  <si>
    <t xml:space="preserve">Condition 3: TNFa + DMSO </t>
  </si>
  <si>
    <t>Condition 4: TNFa + MLN 200 nM</t>
  </si>
  <si>
    <t>NTC</t>
  </si>
  <si>
    <t>Undetermined</t>
  </si>
  <si>
    <t xml:space="preserve">From Quant Studio </t>
  </si>
  <si>
    <t>Calculated</t>
  </si>
  <si>
    <t xml:space="preserve">(Control) </t>
  </si>
  <si>
    <t>d(CT Exp)</t>
  </si>
  <si>
    <t>d(CT control)</t>
  </si>
  <si>
    <t>SD dCT Exp</t>
  </si>
  <si>
    <t>SD ddCT</t>
  </si>
  <si>
    <t>Fold Change (RQ)</t>
  </si>
  <si>
    <t>SYBR</t>
  </si>
  <si>
    <t>18s</t>
  </si>
  <si>
    <t>LONG LTR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</si>
</sst>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Arial"/>
      <family val="2"/>
    </font>
    <font>
      <sz val="10"/>
      <color theme="4"/>
      <name val="Arial"/>
      <family val="2"/>
    </font>
    <font>
      <sz val="10"/>
      <color rgb="FFFF0000"/>
      <name val="Arial"/>
      <family val="2"/>
    </font>
    <font>
      <sz val="10"/>
      <color indexed="62"/>
      <name val="Arial"/>
      <family val="2"/>
    </font>
    <font>
      <b/>
      <sz val="10"/>
      <color theme="4"/>
      <name val="Arial"/>
      <family val="2"/>
    </font>
    <font>
      <sz val="12"/>
      <color theme="5"/>
      <name val="Calibri"/>
      <family val="2"/>
      <scheme val="minor"/>
    </font>
    <font>
      <sz val="10"/>
      <color theme="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7">
    <xf numFmtId="0" fontId="0" fillId="0" borderId="0" xfId="0"/>
    <xf numFmtId="0" fontId="2" fillId="0" borderId="0" xfId="1"/>
    <xf numFmtId="0" fontId="3" fillId="0" borderId="0" xfId="1" applyFont="1"/>
    <xf numFmtId="0" fontId="3" fillId="3" borderId="0" xfId="1" applyFont="1" applyFill="1"/>
    <xf numFmtId="0" fontId="2" fillId="2" borderId="0" xfId="1" applyFill="1"/>
    <xf numFmtId="164" fontId="2" fillId="0" borderId="0" xfId="1" applyNumberFormat="1"/>
    <xf numFmtId="164" fontId="3" fillId="0" borderId="0" xfId="1" applyNumberFormat="1" applyFont="1"/>
    <xf numFmtId="164" fontId="3" fillId="3" borderId="0" xfId="1" applyNumberFormat="1" applyFont="1" applyFill="1"/>
    <xf numFmtId="164" fontId="3" fillId="3" borderId="1" xfId="1" applyNumberFormat="1" applyFont="1" applyFill="1" applyBorder="1"/>
    <xf numFmtId="164" fontId="3" fillId="0" borderId="1" xfId="1" applyNumberFormat="1" applyFont="1" applyBorder="1"/>
    <xf numFmtId="0" fontId="2" fillId="0" borderId="2" xfId="1" applyBorder="1"/>
    <xf numFmtId="164" fontId="2" fillId="0" borderId="2" xfId="1" applyNumberFormat="1" applyBorder="1"/>
    <xf numFmtId="164" fontId="3" fillId="0" borderId="2" xfId="1" applyNumberFormat="1" applyFont="1" applyBorder="1"/>
    <xf numFmtId="0" fontId="2" fillId="0" borderId="1" xfId="1" applyBorder="1"/>
    <xf numFmtId="164" fontId="4" fillId="0" borderId="1" xfId="1" applyNumberFormat="1" applyFont="1" applyBorder="1"/>
    <xf numFmtId="0" fontId="2" fillId="4" borderId="0" xfId="1" applyFill="1"/>
    <xf numFmtId="0" fontId="0" fillId="0" borderId="1" xfId="0" applyBorder="1"/>
    <xf numFmtId="0" fontId="0" fillId="0" borderId="2" xfId="0" applyBorder="1"/>
    <xf numFmtId="164" fontId="3" fillId="5" borderId="1" xfId="1" applyNumberFormat="1" applyFont="1" applyFill="1" applyBorder="1"/>
    <xf numFmtId="0" fontId="3" fillId="5" borderId="1" xfId="1" applyFont="1" applyFill="1" applyBorder="1"/>
    <xf numFmtId="0" fontId="3" fillId="5" borderId="0" xfId="1" applyFont="1" applyFill="1"/>
    <xf numFmtId="0" fontId="0" fillId="4" borderId="0" xfId="0" applyFill="1"/>
    <xf numFmtId="0" fontId="3" fillId="4" borderId="0" xfId="1" applyFont="1" applyFill="1"/>
    <xf numFmtId="164" fontId="1" fillId="4" borderId="0" xfId="0" applyNumberFormat="1" applyFont="1" applyFill="1"/>
    <xf numFmtId="0" fontId="4" fillId="4" borderId="0" xfId="1" applyFont="1" applyFill="1"/>
    <xf numFmtId="164" fontId="0" fillId="0" borderId="0" xfId="0" applyNumberFormat="1"/>
    <xf numFmtId="0" fontId="3" fillId="0" borderId="1" xfId="1" applyFont="1" applyBorder="1"/>
    <xf numFmtId="0" fontId="3" fillId="0" borderId="5" xfId="1" applyFont="1" applyBorder="1"/>
    <xf numFmtId="164" fontId="0" fillId="0" borderId="1" xfId="0" applyNumberFormat="1" applyBorder="1"/>
    <xf numFmtId="0" fontId="3" fillId="0" borderId="4" xfId="1" applyFont="1" applyBorder="1"/>
    <xf numFmtId="0" fontId="3" fillId="0" borderId="3" xfId="1" applyFont="1" applyBorder="1"/>
    <xf numFmtId="164" fontId="0" fillId="0" borderId="2" xfId="0" applyNumberFormat="1" applyBorder="1"/>
    <xf numFmtId="0" fontId="3" fillId="2" borderId="0" xfId="1" applyFont="1" applyFill="1" applyAlignment="1">
      <alignment horizontal="center"/>
    </xf>
    <xf numFmtId="0" fontId="6" fillId="0" borderId="0" xfId="1" applyFont="1"/>
    <xf numFmtId="164" fontId="3" fillId="5" borderId="0" xfId="1" applyNumberFormat="1" applyFont="1" applyFill="1"/>
    <xf numFmtId="0" fontId="4" fillId="0" borderId="0" xfId="1" applyFont="1"/>
    <xf numFmtId="0" fontId="1" fillId="0" borderId="0" xfId="0" applyFont="1"/>
    <xf numFmtId="164" fontId="1" fillId="0" borderId="0" xfId="0" applyNumberFormat="1" applyFont="1"/>
    <xf numFmtId="164" fontId="4" fillId="0" borderId="0" xfId="1" applyNumberFormat="1" applyFont="1"/>
    <xf numFmtId="164" fontId="4" fillId="3" borderId="0" xfId="1" applyNumberFormat="1" applyFont="1" applyFill="1"/>
    <xf numFmtId="0" fontId="1" fillId="4" borderId="0" xfId="0" applyFont="1" applyFill="1"/>
    <xf numFmtId="0" fontId="2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/>
    <xf numFmtId="0" fontId="2" fillId="6" borderId="0" xfId="1" applyFill="1" applyAlignment="1">
      <alignment horizontal="center"/>
    </xf>
    <xf numFmtId="0" fontId="3" fillId="2" borderId="0" xfId="1" applyFont="1" applyFill="1" applyAlignment="1">
      <alignment horizontal="center"/>
    </xf>
  </cellXfs>
  <cellStyles count="3">
    <cellStyle name="Normal" xfId="0" builtinId="0"/>
    <cellStyle name="Normal 2" xfId="1" xr:uid="{E49ACF7E-26A1-4F48-89A1-3585BA5DF23E}"/>
    <cellStyle name="Normal 3" xfId="2" xr:uid="{A5DA0CE9-8471-AA4A-81D3-E3F3EB9B02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6E6BD-4E38-9145-8AAB-69014ADB2127}">
  <dimension ref="A1:X58"/>
  <sheetViews>
    <sheetView zoomScale="125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45" t="s">
        <v>118</v>
      </c>
      <c r="H1" s="45"/>
      <c r="I1" s="45"/>
      <c r="J1" s="45"/>
      <c r="K1" s="45"/>
      <c r="L1" s="45"/>
      <c r="M1" s="46" t="s">
        <v>119</v>
      </c>
      <c r="N1" s="46"/>
      <c r="O1" s="46"/>
      <c r="P1" s="46"/>
      <c r="Q1" s="32"/>
    </row>
    <row r="2" spans="1:23" x14ac:dyDescent="0.15">
      <c r="A2" s="22" t="s">
        <v>103</v>
      </c>
      <c r="B2" s="1" t="s">
        <v>105</v>
      </c>
      <c r="C2" s="1" t="s">
        <v>104</v>
      </c>
      <c r="D2" s="15" t="s">
        <v>102</v>
      </c>
      <c r="E2" s="1" t="s">
        <v>101</v>
      </c>
      <c r="F2" s="1" t="s">
        <v>106</v>
      </c>
      <c r="G2" s="4" t="s">
        <v>100</v>
      </c>
      <c r="H2" s="1" t="s">
        <v>99</v>
      </c>
      <c r="I2" s="1" t="s">
        <v>98</v>
      </c>
      <c r="J2" s="24" t="s">
        <v>97</v>
      </c>
      <c r="K2" s="24" t="s">
        <v>96</v>
      </c>
      <c r="L2" s="15" t="s">
        <v>95</v>
      </c>
      <c r="M2" s="33" t="s">
        <v>121</v>
      </c>
      <c r="N2" s="2" t="s">
        <v>123</v>
      </c>
      <c r="O2" s="2" t="s">
        <v>122</v>
      </c>
      <c r="P2" s="33" t="s">
        <v>94</v>
      </c>
      <c r="Q2" s="2" t="s">
        <v>124</v>
      </c>
      <c r="R2" s="3" t="s">
        <v>93</v>
      </c>
      <c r="S2" s="2" t="s">
        <v>92</v>
      </c>
      <c r="T2" s="1" t="s">
        <v>91</v>
      </c>
      <c r="U2" s="1" t="s">
        <v>90</v>
      </c>
      <c r="V2" s="1" t="s">
        <v>89</v>
      </c>
      <c r="W2" s="1" t="s">
        <v>88</v>
      </c>
    </row>
    <row r="3" spans="1:23" s="13" customFormat="1" ht="16" x14ac:dyDescent="0.2">
      <c r="A3" s="19" t="s">
        <v>107</v>
      </c>
      <c r="B3">
        <v>1</v>
      </c>
      <c r="C3" t="s">
        <v>87</v>
      </c>
      <c r="D3" t="s">
        <v>87</v>
      </c>
      <c r="E3" t="s">
        <v>109</v>
      </c>
      <c r="F3" t="s">
        <v>110</v>
      </c>
      <c r="G3" t="s">
        <v>1</v>
      </c>
      <c r="H3" t="s">
        <v>1</v>
      </c>
      <c r="I3" t="s">
        <v>1</v>
      </c>
      <c r="J3" s="25">
        <v>25.275373458862305</v>
      </c>
      <c r="K3" s="25">
        <v>25.370932</v>
      </c>
      <c r="L3" s="25">
        <v>0.30613681999999998</v>
      </c>
      <c r="M3" s="9">
        <f>K9-K3</f>
        <v>-10.943185</v>
      </c>
      <c r="N3" s="9">
        <f>SQRT(L3^2+L9^2)</f>
        <v>0.31225770080116211</v>
      </c>
      <c r="O3" s="18">
        <f>M3</f>
        <v>-10.943185</v>
      </c>
      <c r="P3" s="9">
        <f>M3-O3</f>
        <v>0</v>
      </c>
      <c r="Q3" s="9">
        <f>N3</f>
        <v>0.31225770080116211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108</v>
      </c>
      <c r="B4">
        <v>13</v>
      </c>
      <c r="C4" t="s">
        <v>86</v>
      </c>
      <c r="D4" t="s">
        <v>87</v>
      </c>
      <c r="E4" t="s">
        <v>109</v>
      </c>
      <c r="F4" t="s">
        <v>110</v>
      </c>
      <c r="G4" t="s">
        <v>1</v>
      </c>
      <c r="H4" t="s">
        <v>1</v>
      </c>
      <c r="I4" t="s">
        <v>1</v>
      </c>
      <c r="J4" s="25">
        <v>25.123968124389648</v>
      </c>
      <c r="K4" s="25">
        <v>25.370932</v>
      </c>
      <c r="L4" s="25">
        <v>0.30613681999999998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120</v>
      </c>
      <c r="B5">
        <v>25</v>
      </c>
      <c r="C5" t="s">
        <v>85</v>
      </c>
      <c r="D5" t="s">
        <v>87</v>
      </c>
      <c r="E5" t="s">
        <v>109</v>
      </c>
      <c r="F5" t="s">
        <v>110</v>
      </c>
      <c r="G5" t="s">
        <v>1</v>
      </c>
      <c r="H5" t="s">
        <v>1</v>
      </c>
      <c r="I5" t="s">
        <v>1</v>
      </c>
      <c r="J5" s="25">
        <v>25.713447570800781</v>
      </c>
      <c r="K5" s="25">
        <v>25.370932</v>
      </c>
      <c r="L5" s="25">
        <v>0.30613681999999998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75</v>
      </c>
      <c r="D6" t="s">
        <v>87</v>
      </c>
      <c r="E6" t="s">
        <v>111</v>
      </c>
      <c r="F6" t="s">
        <v>110</v>
      </c>
      <c r="G6" s="25">
        <v>1</v>
      </c>
      <c r="H6" s="25">
        <v>0.60654989999999998</v>
      </c>
      <c r="I6" s="25">
        <v>1.6486689000000001</v>
      </c>
      <c r="J6" s="25">
        <v>25.171764373779297</v>
      </c>
      <c r="K6" s="25">
        <v>24.913132000000001</v>
      </c>
      <c r="L6" s="25">
        <v>0.32978454000000001</v>
      </c>
      <c r="M6" s="9">
        <f>K9-K6</f>
        <v>-10.485385000000001</v>
      </c>
      <c r="N6" s="9">
        <f>SQRT(L6^2+L9^2)</f>
        <v>0.33547423443973651</v>
      </c>
      <c r="O6" s="18">
        <f>M6</f>
        <v>-10.485385000000001</v>
      </c>
      <c r="P6" s="9">
        <f>M6-O6</f>
        <v>0</v>
      </c>
      <c r="Q6" s="9">
        <f>N6</f>
        <v>0.33547423443973651</v>
      </c>
      <c r="R6" s="8">
        <f>2^(-P6)</f>
        <v>1</v>
      </c>
      <c r="S6" s="9"/>
    </row>
    <row r="7" spans="1:23" ht="16" x14ac:dyDescent="0.2">
      <c r="B7">
        <v>17</v>
      </c>
      <c r="C7" t="s">
        <v>74</v>
      </c>
      <c r="D7" t="s">
        <v>87</v>
      </c>
      <c r="E7" t="s">
        <v>111</v>
      </c>
      <c r="F7" t="s">
        <v>110</v>
      </c>
      <c r="G7" s="25">
        <v>1</v>
      </c>
      <c r="H7" s="25">
        <v>0.60654989999999998</v>
      </c>
      <c r="I7" s="25">
        <v>1.6486689000000001</v>
      </c>
      <c r="J7" s="25">
        <v>24.54176139831543</v>
      </c>
      <c r="K7" s="25">
        <v>24.913132000000001</v>
      </c>
      <c r="L7" s="25">
        <v>0.32978454000000001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73</v>
      </c>
      <c r="D8" t="s">
        <v>87</v>
      </c>
      <c r="E8" t="s">
        <v>111</v>
      </c>
      <c r="F8" t="s">
        <v>110</v>
      </c>
      <c r="G8" s="25">
        <v>1</v>
      </c>
      <c r="H8" s="25">
        <v>0.60654989999999998</v>
      </c>
      <c r="I8" s="25">
        <v>1.6486689000000001</v>
      </c>
      <c r="J8" s="25">
        <v>25.02586555480957</v>
      </c>
      <c r="K8" s="25">
        <v>24.913132000000001</v>
      </c>
      <c r="L8" s="25">
        <v>0.32978454000000001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62</v>
      </c>
      <c r="D9" t="s">
        <v>87</v>
      </c>
      <c r="E9" t="s">
        <v>112</v>
      </c>
      <c r="F9" t="s">
        <v>110</v>
      </c>
      <c r="G9" s="25">
        <v>1</v>
      </c>
      <c r="H9" s="25">
        <v>0.70684060000000004</v>
      </c>
      <c r="I9" s="25">
        <v>1.4147462</v>
      </c>
      <c r="J9" s="25">
        <v>14.373210906982422</v>
      </c>
      <c r="K9" s="25">
        <v>14.427747</v>
      </c>
      <c r="L9" s="25">
        <v>6.1523321999999998E-2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61</v>
      </c>
      <c r="D10" t="s">
        <v>87</v>
      </c>
      <c r="E10" t="s">
        <v>112</v>
      </c>
      <c r="F10" t="s">
        <v>110</v>
      </c>
      <c r="G10" s="25">
        <v>1</v>
      </c>
      <c r="H10" s="25">
        <v>0.70684060000000004</v>
      </c>
      <c r="I10" s="25">
        <v>1.4147462</v>
      </c>
      <c r="J10" s="25">
        <v>14.41558837890625</v>
      </c>
      <c r="K10" s="25">
        <v>14.427747</v>
      </c>
      <c r="L10" s="25">
        <v>6.1523321999999998E-2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33</v>
      </c>
      <c r="C11" t="s">
        <v>60</v>
      </c>
      <c r="D11" t="s">
        <v>87</v>
      </c>
      <c r="E11" t="s">
        <v>112</v>
      </c>
      <c r="F11" t="s">
        <v>110</v>
      </c>
      <c r="G11" s="25">
        <v>1</v>
      </c>
      <c r="H11" s="25">
        <v>0.70684060000000004</v>
      </c>
      <c r="I11" s="25">
        <v>1.4147462</v>
      </c>
      <c r="J11" s="25">
        <v>14.494441986083984</v>
      </c>
      <c r="K11" s="25">
        <v>14.427747</v>
      </c>
      <c r="L11" s="25">
        <v>6.1523321999999998E-2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107</v>
      </c>
      <c r="B12" s="16">
        <v>2</v>
      </c>
      <c r="C12" s="16" t="s">
        <v>81</v>
      </c>
      <c r="D12" s="16" t="s">
        <v>86</v>
      </c>
      <c r="E12" s="16" t="s">
        <v>109</v>
      </c>
      <c r="F12" s="16" t="s">
        <v>110</v>
      </c>
      <c r="G12" s="16" t="s">
        <v>1</v>
      </c>
      <c r="H12" s="16" t="s">
        <v>1</v>
      </c>
      <c r="I12" s="16" t="s">
        <v>1</v>
      </c>
      <c r="J12" s="28">
        <v>24.962724685668945</v>
      </c>
      <c r="K12" s="28">
        <v>25.389337999999999</v>
      </c>
      <c r="L12" s="28">
        <v>0.37189003999999998</v>
      </c>
      <c r="M12" s="9">
        <f t="shared" ref="M12" si="0">K18-K12</f>
        <v>-9.3997439999999983</v>
      </c>
      <c r="N12" s="9">
        <f t="shared" ref="N12" si="1">SQRT(L12^2+L18^2)</f>
        <v>0.40069032083025913</v>
      </c>
      <c r="O12" s="18">
        <f>$O$3</f>
        <v>-10.943185</v>
      </c>
      <c r="P12" s="9">
        <f t="shared" ref="P12" si="2">M12-O12</f>
        <v>1.5434410000000014</v>
      </c>
      <c r="Q12" s="9">
        <f t="shared" ref="Q12" si="3">N12</f>
        <v>0.40069032083025913</v>
      </c>
      <c r="R12" s="8">
        <f t="shared" ref="R12" si="4">2^(-P12)</f>
        <v>0.34306622401902209</v>
      </c>
      <c r="S12" s="9">
        <f>LOG(R12,2)</f>
        <v>-1.5434410000000014</v>
      </c>
      <c r="T12" s="13" t="s">
        <v>1</v>
      </c>
    </row>
    <row r="13" spans="1:23" ht="16" x14ac:dyDescent="0.2">
      <c r="A13" s="29" t="s">
        <v>113</v>
      </c>
      <c r="B13">
        <v>14</v>
      </c>
      <c r="C13" t="s">
        <v>80</v>
      </c>
      <c r="D13" t="s">
        <v>86</v>
      </c>
      <c r="E13" t="s">
        <v>109</v>
      </c>
      <c r="F13" t="s">
        <v>110</v>
      </c>
      <c r="G13" t="s">
        <v>1</v>
      </c>
      <c r="H13" t="s">
        <v>1</v>
      </c>
      <c r="I13" t="s">
        <v>1</v>
      </c>
      <c r="J13" s="25">
        <v>25.645097732543945</v>
      </c>
      <c r="K13" s="25">
        <v>25.389337999999999</v>
      </c>
      <c r="L13" s="25">
        <v>0.37189003999999998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79</v>
      </c>
      <c r="D14" t="s">
        <v>86</v>
      </c>
      <c r="E14" t="s">
        <v>109</v>
      </c>
      <c r="F14" t="s">
        <v>110</v>
      </c>
      <c r="G14" t="s">
        <v>1</v>
      </c>
      <c r="H14" t="s">
        <v>1</v>
      </c>
      <c r="I14" t="s">
        <v>1</v>
      </c>
      <c r="J14" s="25">
        <v>25.560195922851562</v>
      </c>
      <c r="K14" s="25">
        <v>25.389337999999999</v>
      </c>
      <c r="L14" s="25">
        <v>0.37189003999999998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68</v>
      </c>
      <c r="D15" t="s">
        <v>86</v>
      </c>
      <c r="E15" t="s">
        <v>111</v>
      </c>
      <c r="F15" t="s">
        <v>110</v>
      </c>
      <c r="G15" s="25">
        <v>0.67736834000000001</v>
      </c>
      <c r="H15" s="25">
        <v>0.42406877999999998</v>
      </c>
      <c r="I15" s="25">
        <v>1.0819657</v>
      </c>
      <c r="J15" s="25">
        <v>25.622682571411133</v>
      </c>
      <c r="K15" s="25">
        <v>25.493528000000001</v>
      </c>
      <c r="L15" s="25">
        <v>0.19837463999999999</v>
      </c>
      <c r="M15" s="9">
        <f t="shared" ref="M15" si="5">K18-K15</f>
        <v>-9.503934000000001</v>
      </c>
      <c r="N15" s="9">
        <f t="shared" ref="N15" si="6">SQRT(L15^2+L18^2)</f>
        <v>0.24819957524335934</v>
      </c>
      <c r="O15" s="34">
        <f>$O$6</f>
        <v>-10.485385000000001</v>
      </c>
      <c r="P15" s="9">
        <f t="shared" ref="P15" si="7">M15-O15</f>
        <v>0.98145099999999985</v>
      </c>
      <c r="Q15" s="9">
        <f t="shared" ref="Q15" si="8">N15</f>
        <v>0.24819957524335934</v>
      </c>
      <c r="R15" s="8">
        <f t="shared" ref="R15" si="9">2^(-P15)</f>
        <v>0.50647009802712506</v>
      </c>
      <c r="S15" s="6"/>
    </row>
    <row r="16" spans="1:23" ht="16" x14ac:dyDescent="0.2">
      <c r="A16" s="29"/>
      <c r="B16">
        <v>18</v>
      </c>
      <c r="C16" t="s">
        <v>67</v>
      </c>
      <c r="D16" t="s">
        <v>86</v>
      </c>
      <c r="E16" t="s">
        <v>111</v>
      </c>
      <c r="F16" t="s">
        <v>110</v>
      </c>
      <c r="G16" s="25">
        <v>0.67736834000000001</v>
      </c>
      <c r="H16" s="25">
        <v>0.42406877999999998</v>
      </c>
      <c r="I16" s="25">
        <v>1.0819657</v>
      </c>
      <c r="J16" s="25">
        <v>25.265115737915039</v>
      </c>
      <c r="K16" s="25">
        <v>25.493528000000001</v>
      </c>
      <c r="L16" s="25">
        <v>0.19837463999999999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66</v>
      </c>
      <c r="D17" t="s">
        <v>86</v>
      </c>
      <c r="E17" t="s">
        <v>111</v>
      </c>
      <c r="F17" t="s">
        <v>110</v>
      </c>
      <c r="G17" s="25">
        <v>0.67736834000000001</v>
      </c>
      <c r="H17" s="25">
        <v>0.42406877999999998</v>
      </c>
      <c r="I17" s="25">
        <v>1.0819657</v>
      </c>
      <c r="J17" s="25">
        <v>25.592784881591797</v>
      </c>
      <c r="K17" s="25">
        <v>25.493528000000001</v>
      </c>
      <c r="L17" s="25">
        <v>0.19837463999999999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55</v>
      </c>
      <c r="D18" t="s">
        <v>86</v>
      </c>
      <c r="E18" t="s">
        <v>112</v>
      </c>
      <c r="F18" t="s">
        <v>110</v>
      </c>
      <c r="G18" s="25">
        <v>0.34306695999999998</v>
      </c>
      <c r="H18" s="25">
        <v>0.21979994999999999</v>
      </c>
      <c r="I18" s="25">
        <v>0.53546386999999995</v>
      </c>
      <c r="J18" s="25">
        <v>16.102027893066406</v>
      </c>
      <c r="K18" s="25">
        <v>15.989594</v>
      </c>
      <c r="L18" s="25">
        <v>0.14916612000000001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54</v>
      </c>
      <c r="D19" t="s">
        <v>86</v>
      </c>
      <c r="E19" t="s">
        <v>112</v>
      </c>
      <c r="F19" t="s">
        <v>110</v>
      </c>
      <c r="G19" s="25">
        <v>0.34306695999999998</v>
      </c>
      <c r="H19" s="25">
        <v>0.21979994999999999</v>
      </c>
      <c r="I19" s="25">
        <v>0.53546386999999995</v>
      </c>
      <c r="J19" s="25">
        <v>16.046380996704102</v>
      </c>
      <c r="K19" s="25">
        <v>15.989594</v>
      </c>
      <c r="L19" s="25">
        <v>0.14916612000000001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 s="17">
        <v>34</v>
      </c>
      <c r="C20" s="17" t="s">
        <v>53</v>
      </c>
      <c r="D20" s="17" t="s">
        <v>86</v>
      </c>
      <c r="E20" s="17" t="s">
        <v>112</v>
      </c>
      <c r="F20" s="17" t="s">
        <v>110</v>
      </c>
      <c r="G20" s="31">
        <v>0.34306695999999998</v>
      </c>
      <c r="H20" s="31">
        <v>0.21979994999999999</v>
      </c>
      <c r="I20" s="31">
        <v>0.53546386999999995</v>
      </c>
      <c r="J20" s="31">
        <v>15.820375442504883</v>
      </c>
      <c r="K20" s="31">
        <v>15.989594</v>
      </c>
      <c r="L20" s="31">
        <v>0.14916612000000001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107</v>
      </c>
      <c r="B21">
        <v>3</v>
      </c>
      <c r="C21" t="s">
        <v>43</v>
      </c>
      <c r="D21" t="s">
        <v>85</v>
      </c>
      <c r="E21" t="s">
        <v>109</v>
      </c>
      <c r="F21" t="s">
        <v>110</v>
      </c>
      <c r="G21" t="s">
        <v>1</v>
      </c>
      <c r="H21" t="s">
        <v>1</v>
      </c>
      <c r="I21" t="s">
        <v>1</v>
      </c>
      <c r="J21" s="25">
        <v>22.391731262207031</v>
      </c>
      <c r="K21" s="25">
        <v>22.442557999999998</v>
      </c>
      <c r="L21" s="25">
        <v>8.6664854999999999E-2</v>
      </c>
      <c r="M21" s="9">
        <f t="shared" ref="M21" si="10">K27-K21</f>
        <v>-7.4350429999999985</v>
      </c>
      <c r="N21" s="9">
        <f t="shared" ref="N21" si="11">SQRT(L21^2+L27^2)</f>
        <v>9.1150431178576879E-2</v>
      </c>
      <c r="O21" s="18">
        <f t="shared" ref="O21" si="12">$O$3</f>
        <v>-10.943185</v>
      </c>
      <c r="P21" s="9">
        <f t="shared" ref="P21" si="13">M21-O21</f>
        <v>3.5081420000000012</v>
      </c>
      <c r="Q21" s="9">
        <f t="shared" ref="Q21" si="14">N21</f>
        <v>9.1150431178576879E-2</v>
      </c>
      <c r="R21" s="8">
        <f t="shared" ref="R21" si="15">2^(-P21)</f>
        <v>8.7890923737688698E-2</v>
      </c>
      <c r="S21" s="6">
        <f>LOG(R21,2)</f>
        <v>-3.5081420000000016</v>
      </c>
      <c r="T21" s="1" t="s">
        <v>1</v>
      </c>
    </row>
    <row r="22" spans="1:23" ht="16" x14ac:dyDescent="0.2">
      <c r="A22" s="2" t="s">
        <v>114</v>
      </c>
      <c r="B22">
        <v>15</v>
      </c>
      <c r="C22" t="s">
        <v>42</v>
      </c>
      <c r="D22" t="s">
        <v>85</v>
      </c>
      <c r="E22" t="s">
        <v>109</v>
      </c>
      <c r="F22" t="s">
        <v>110</v>
      </c>
      <c r="G22" t="s">
        <v>1</v>
      </c>
      <c r="H22" t="s">
        <v>1</v>
      </c>
      <c r="I22" t="s">
        <v>1</v>
      </c>
      <c r="J22" s="25">
        <v>22.393316268920898</v>
      </c>
      <c r="K22" s="25">
        <v>22.442557999999998</v>
      </c>
      <c r="L22" s="25">
        <v>8.6664854999999999E-2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41</v>
      </c>
      <c r="D23" t="s">
        <v>85</v>
      </c>
      <c r="E23" t="s">
        <v>109</v>
      </c>
      <c r="F23" t="s">
        <v>110</v>
      </c>
      <c r="G23" t="s">
        <v>1</v>
      </c>
      <c r="H23" t="s">
        <v>1</v>
      </c>
      <c r="I23" t="s">
        <v>1</v>
      </c>
      <c r="J23" s="25">
        <v>22.542625427246094</v>
      </c>
      <c r="K23" s="25">
        <v>22.442557999999998</v>
      </c>
      <c r="L23" s="25">
        <v>8.6664854999999999E-2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31</v>
      </c>
      <c r="D24" t="s">
        <v>85</v>
      </c>
      <c r="E24" t="s">
        <v>111</v>
      </c>
      <c r="F24" t="s">
        <v>110</v>
      </c>
      <c r="G24" s="25">
        <v>1.3067586</v>
      </c>
      <c r="H24" s="25">
        <v>0.95427596999999997</v>
      </c>
      <c r="I24" s="25">
        <v>1.7894384999999999</v>
      </c>
      <c r="J24" s="25">
        <v>21.88426399230957</v>
      </c>
      <c r="K24" s="25">
        <v>21.598763999999999</v>
      </c>
      <c r="L24" s="25">
        <v>0.26931860000000002</v>
      </c>
      <c r="M24" s="9">
        <f t="shared" ref="M24" si="16">K27-K24</f>
        <v>-6.5912489999999995</v>
      </c>
      <c r="N24" s="9">
        <f t="shared" ref="N24" si="17">SQRT(L24^2+L27^2)</f>
        <v>0.27079533289521346</v>
      </c>
      <c r="O24" s="34">
        <f t="shared" ref="O24" si="18">$O$6</f>
        <v>-10.485385000000001</v>
      </c>
      <c r="P24" s="9">
        <f t="shared" ref="P24" si="19">M24-O24</f>
        <v>3.8941360000000014</v>
      </c>
      <c r="Q24" s="9">
        <f t="shared" ref="Q24" si="20">N24</f>
        <v>0.27079533289521346</v>
      </c>
      <c r="R24" s="8">
        <f t="shared" ref="R24" si="21">2^(-P24)</f>
        <v>6.725866715898289E-2</v>
      </c>
      <c r="S24" s="6"/>
    </row>
    <row r="25" spans="1:23" ht="16" x14ac:dyDescent="0.2">
      <c r="B25">
        <v>19</v>
      </c>
      <c r="C25" t="s">
        <v>30</v>
      </c>
      <c r="D25" t="s">
        <v>85</v>
      </c>
      <c r="E25" t="s">
        <v>111</v>
      </c>
      <c r="F25" t="s">
        <v>110</v>
      </c>
      <c r="G25" s="25">
        <v>1.3067586</v>
      </c>
      <c r="H25" s="25">
        <v>0.95427596999999997</v>
      </c>
      <c r="I25" s="25">
        <v>1.7894384999999999</v>
      </c>
      <c r="J25" s="25">
        <v>21.3492431640625</v>
      </c>
      <c r="K25" s="25">
        <v>21.598763999999999</v>
      </c>
      <c r="L25" s="25">
        <v>0.26931860000000002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29</v>
      </c>
      <c r="D26" t="s">
        <v>85</v>
      </c>
      <c r="E26" t="s">
        <v>111</v>
      </c>
      <c r="F26" t="s">
        <v>110</v>
      </c>
      <c r="G26" s="25">
        <v>1.3067586</v>
      </c>
      <c r="H26" s="25">
        <v>0.95427596999999997</v>
      </c>
      <c r="I26" s="25">
        <v>1.7894384999999999</v>
      </c>
      <c r="J26" s="25">
        <v>21.562789916992188</v>
      </c>
      <c r="K26" s="25">
        <v>21.598763999999999</v>
      </c>
      <c r="L26" s="25">
        <v>0.26931860000000002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19</v>
      </c>
      <c r="D27" t="s">
        <v>85</v>
      </c>
      <c r="E27" t="s">
        <v>112</v>
      </c>
      <c r="F27" t="s">
        <v>110</v>
      </c>
      <c r="G27" s="25">
        <v>8.7891010000000006E-2</v>
      </c>
      <c r="H27" s="25">
        <v>7.9425549999999998E-2</v>
      </c>
      <c r="I27" s="25">
        <v>9.7258754000000003E-2</v>
      </c>
      <c r="J27" s="25">
        <v>15.024712562561035</v>
      </c>
      <c r="K27" s="25">
        <v>15.007515</v>
      </c>
      <c r="L27" s="25">
        <v>2.8241883999999998E-2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18</v>
      </c>
      <c r="D28" t="s">
        <v>85</v>
      </c>
      <c r="E28" t="s">
        <v>112</v>
      </c>
      <c r="F28" t="s">
        <v>110</v>
      </c>
      <c r="G28" s="25">
        <v>8.7891010000000006E-2</v>
      </c>
      <c r="H28" s="25">
        <v>7.9425549999999998E-2</v>
      </c>
      <c r="I28" s="25">
        <v>9.7258754000000003E-2</v>
      </c>
      <c r="J28" s="25">
        <v>15.022912979125977</v>
      </c>
      <c r="K28" s="25">
        <v>15.007515</v>
      </c>
      <c r="L28" s="25">
        <v>2.8241883999999998E-2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17</v>
      </c>
      <c r="D29" t="s">
        <v>85</v>
      </c>
      <c r="E29" t="s">
        <v>112</v>
      </c>
      <c r="F29" t="s">
        <v>110</v>
      </c>
      <c r="G29" s="25">
        <v>8.7891010000000006E-2</v>
      </c>
      <c r="H29" s="25">
        <v>7.9425549999999998E-2</v>
      </c>
      <c r="I29" s="25">
        <v>9.7258754000000003E-2</v>
      </c>
      <c r="J29" s="25">
        <v>14.974921226501465</v>
      </c>
      <c r="K29" s="25">
        <v>15.007515</v>
      </c>
      <c r="L29" s="25">
        <v>2.8241883999999998E-2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107</v>
      </c>
      <c r="B30" s="16">
        <v>4</v>
      </c>
      <c r="C30" s="16" t="s">
        <v>37</v>
      </c>
      <c r="D30" s="16" t="s">
        <v>49</v>
      </c>
      <c r="E30" s="16" t="s">
        <v>109</v>
      </c>
      <c r="F30" s="16" t="s">
        <v>110</v>
      </c>
      <c r="G30" s="16" t="s">
        <v>1</v>
      </c>
      <c r="H30" s="16" t="s">
        <v>1</v>
      </c>
      <c r="I30" s="16" t="s">
        <v>1</v>
      </c>
      <c r="J30" s="28">
        <v>24.717683792114258</v>
      </c>
      <c r="K30" s="28">
        <v>24.555579999999999</v>
      </c>
      <c r="L30" s="28">
        <v>0.20175306000000001</v>
      </c>
      <c r="M30" s="9">
        <f t="shared" ref="M30" si="22">K36-K30</f>
        <v>-8.1258920000000003</v>
      </c>
      <c r="N30" s="9">
        <f t="shared" ref="N30" si="23">SQRT(L30^2+L36^2)</f>
        <v>0.28719360393347065</v>
      </c>
      <c r="O30" s="18">
        <f t="shared" ref="O30" si="24">$O$3</f>
        <v>-10.943185</v>
      </c>
      <c r="P30" s="9">
        <f t="shared" ref="P30" si="25">M30-O30</f>
        <v>2.8172929999999994</v>
      </c>
      <c r="Q30" s="9">
        <f t="shared" ref="Q30" si="26">N30</f>
        <v>0.28719360393347065</v>
      </c>
      <c r="R30" s="8">
        <f t="shared" ref="R30" si="27">2^(-P30)</f>
        <v>0.14187644585339265</v>
      </c>
      <c r="S30" s="9">
        <f>LOG(R30,2)</f>
        <v>-2.8172929999999994</v>
      </c>
      <c r="T30" s="13" t="s">
        <v>1</v>
      </c>
    </row>
    <row r="31" spans="1:23" ht="16" x14ac:dyDescent="0.2">
      <c r="A31" s="29" t="s">
        <v>115</v>
      </c>
      <c r="B31">
        <v>16</v>
      </c>
      <c r="C31" t="s">
        <v>36</v>
      </c>
      <c r="D31" t="s">
        <v>49</v>
      </c>
      <c r="E31" t="s">
        <v>109</v>
      </c>
      <c r="F31" t="s">
        <v>110</v>
      </c>
      <c r="G31" t="s">
        <v>1</v>
      </c>
      <c r="H31" t="s">
        <v>1</v>
      </c>
      <c r="I31" t="s">
        <v>1</v>
      </c>
      <c r="J31" s="25">
        <v>24.329627990722656</v>
      </c>
      <c r="K31" s="25">
        <v>24.555579999999999</v>
      </c>
      <c r="L31" s="25">
        <v>0.20175306000000001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28</v>
      </c>
      <c r="C32" t="s">
        <v>35</v>
      </c>
      <c r="D32" t="s">
        <v>49</v>
      </c>
      <c r="E32" t="s">
        <v>109</v>
      </c>
      <c r="F32" t="s">
        <v>110</v>
      </c>
      <c r="G32" t="s">
        <v>1</v>
      </c>
      <c r="H32" t="s">
        <v>1</v>
      </c>
      <c r="I32" t="s">
        <v>1</v>
      </c>
      <c r="J32" s="25">
        <v>24.619428634643555</v>
      </c>
      <c r="K32" s="25">
        <v>24.555579999999999</v>
      </c>
      <c r="L32" s="25">
        <v>0.20175306000000001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25</v>
      </c>
      <c r="D33" t="s">
        <v>49</v>
      </c>
      <c r="E33" t="s">
        <v>111</v>
      </c>
      <c r="F33" t="s">
        <v>110</v>
      </c>
      <c r="G33" s="25">
        <v>0.69200830000000002</v>
      </c>
      <c r="H33" s="25">
        <v>0.54642809999999997</v>
      </c>
      <c r="I33" s="25">
        <v>0.87637423999999997</v>
      </c>
      <c r="J33" s="25">
        <v>24.58685302734375</v>
      </c>
      <c r="K33" s="25">
        <v>24.628920000000001</v>
      </c>
      <c r="L33" s="25">
        <v>6.6969319999999999E-2</v>
      </c>
      <c r="M33" s="9">
        <f t="shared" ref="M33" si="28">K36-K33</f>
        <v>-8.1992320000000021</v>
      </c>
      <c r="N33" s="9">
        <f t="shared" ref="N33" si="29">SQRT(L33^2+L36^2)</f>
        <v>0.21508314378907983</v>
      </c>
      <c r="O33" s="34">
        <f t="shared" ref="O33" si="30">$O$6</f>
        <v>-10.485385000000001</v>
      </c>
      <c r="P33" s="9">
        <f t="shared" ref="P33" si="31">M33-O33</f>
        <v>2.2861529999999988</v>
      </c>
      <c r="Q33" s="9">
        <f t="shared" ref="Q33" si="32">N33</f>
        <v>0.21508314378907983</v>
      </c>
      <c r="R33" s="8">
        <f t="shared" ref="R33" si="33">2^(-P33)</f>
        <v>0.20502148380650187</v>
      </c>
      <c r="S33" s="6"/>
    </row>
    <row r="34" spans="1:24" ht="16" x14ac:dyDescent="0.2">
      <c r="A34" s="29"/>
      <c r="B34">
        <v>20</v>
      </c>
      <c r="C34" t="s">
        <v>24</v>
      </c>
      <c r="D34" t="s">
        <v>49</v>
      </c>
      <c r="E34" t="s">
        <v>111</v>
      </c>
      <c r="F34" t="s">
        <v>110</v>
      </c>
      <c r="G34" s="25">
        <v>0.69200830000000002</v>
      </c>
      <c r="H34" s="25">
        <v>0.54642809999999997</v>
      </c>
      <c r="I34" s="25">
        <v>0.87637423999999997</v>
      </c>
      <c r="J34" s="25">
        <v>24.593759536743164</v>
      </c>
      <c r="K34" s="25">
        <v>24.628920000000001</v>
      </c>
      <c r="L34" s="25">
        <v>6.6969319999999999E-2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23</v>
      </c>
      <c r="D35" t="s">
        <v>49</v>
      </c>
      <c r="E35" t="s">
        <v>111</v>
      </c>
      <c r="F35" t="s">
        <v>110</v>
      </c>
      <c r="G35" s="25">
        <v>0.69200830000000002</v>
      </c>
      <c r="H35" s="25">
        <v>0.54642809999999997</v>
      </c>
      <c r="I35" s="25">
        <v>0.87637423999999997</v>
      </c>
      <c r="J35" s="25">
        <v>24.706146240234375</v>
      </c>
      <c r="K35" s="25">
        <v>24.628920000000001</v>
      </c>
      <c r="L35" s="25">
        <v>6.6969319999999999E-2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13</v>
      </c>
      <c r="D36" t="s">
        <v>49</v>
      </c>
      <c r="E36" t="s">
        <v>112</v>
      </c>
      <c r="F36" t="s">
        <v>110</v>
      </c>
      <c r="G36" s="25">
        <v>0.1418768</v>
      </c>
      <c r="H36" s="25">
        <v>0.10311632599999999</v>
      </c>
      <c r="I36" s="25">
        <v>0.19520698</v>
      </c>
      <c r="J36" s="25">
        <v>16.662818908691406</v>
      </c>
      <c r="K36" s="25">
        <v>16.429687999999999</v>
      </c>
      <c r="L36" s="25">
        <v>0.20439146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12</v>
      </c>
      <c r="D37" t="s">
        <v>49</v>
      </c>
      <c r="E37" t="s">
        <v>112</v>
      </c>
      <c r="F37" t="s">
        <v>110</v>
      </c>
      <c r="G37" s="25">
        <v>0.1418768</v>
      </c>
      <c r="H37" s="25">
        <v>0.10311632599999999</v>
      </c>
      <c r="I37" s="25">
        <v>0.19520698</v>
      </c>
      <c r="J37" s="25">
        <v>16.344947814941406</v>
      </c>
      <c r="K37" s="25">
        <v>16.429687999999999</v>
      </c>
      <c r="L37" s="25">
        <v>0.20439146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 s="17">
        <v>36</v>
      </c>
      <c r="C38" s="17" t="s">
        <v>11</v>
      </c>
      <c r="D38" s="17" t="s">
        <v>49</v>
      </c>
      <c r="E38" s="17" t="s">
        <v>112</v>
      </c>
      <c r="F38" s="17" t="s">
        <v>110</v>
      </c>
      <c r="G38" s="31">
        <v>0.1418768</v>
      </c>
      <c r="H38" s="31">
        <v>0.10311632599999999</v>
      </c>
      <c r="I38" s="31">
        <v>0.19520698</v>
      </c>
      <c r="J38" s="31">
        <v>16.281293869018555</v>
      </c>
      <c r="K38" s="31">
        <v>16.429687999999999</v>
      </c>
      <c r="L38" s="31">
        <v>0.20439146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116</v>
      </c>
      <c r="B39" s="36">
        <v>73</v>
      </c>
      <c r="C39" s="36" t="s">
        <v>82</v>
      </c>
      <c r="D39" s="36" t="s">
        <v>116</v>
      </c>
      <c r="E39" s="36" t="s">
        <v>109</v>
      </c>
      <c r="F39" s="36" t="s">
        <v>110</v>
      </c>
      <c r="G39" s="36" t="s">
        <v>1</v>
      </c>
      <c r="H39" s="36" t="s">
        <v>1</v>
      </c>
      <c r="I39" s="36" t="s">
        <v>1</v>
      </c>
      <c r="J39" s="37">
        <v>34.559307098388672</v>
      </c>
      <c r="K39" s="37">
        <v>34.559306999999997</v>
      </c>
      <c r="L39" s="36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70</v>
      </c>
      <c r="D40" t="s">
        <v>116</v>
      </c>
      <c r="E40" t="s">
        <v>111</v>
      </c>
      <c r="F40" t="s">
        <v>110</v>
      </c>
      <c r="G40" t="s">
        <v>1</v>
      </c>
      <c r="H40" t="s">
        <v>1</v>
      </c>
      <c r="I40" t="s">
        <v>1</v>
      </c>
      <c r="J40" t="s">
        <v>117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57</v>
      </c>
      <c r="D41" t="s">
        <v>116</v>
      </c>
      <c r="E41" t="s">
        <v>112</v>
      </c>
      <c r="F41" t="s">
        <v>110</v>
      </c>
      <c r="G41" t="s">
        <v>1</v>
      </c>
      <c r="H41" t="s">
        <v>1</v>
      </c>
      <c r="I41" t="s">
        <v>1</v>
      </c>
      <c r="J41" t="s">
        <v>117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AE78C-FDE1-A047-AD55-1E435494C013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5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45" t="s">
        <v>118</v>
      </c>
      <c r="H1" s="45"/>
      <c r="I1" s="45"/>
      <c r="J1" s="45"/>
      <c r="K1" s="45"/>
      <c r="L1" s="45"/>
      <c r="M1" s="46" t="s">
        <v>119</v>
      </c>
      <c r="N1" s="46"/>
      <c r="O1" s="46"/>
      <c r="P1" s="46"/>
      <c r="Q1" s="32"/>
    </row>
    <row r="2" spans="1:23" x14ac:dyDescent="0.15">
      <c r="A2" s="22" t="s">
        <v>103</v>
      </c>
      <c r="B2" s="1" t="s">
        <v>105</v>
      </c>
      <c r="C2" s="1" t="s">
        <v>104</v>
      </c>
      <c r="D2" s="15" t="s">
        <v>102</v>
      </c>
      <c r="E2" s="1" t="s">
        <v>101</v>
      </c>
      <c r="F2" s="1" t="s">
        <v>106</v>
      </c>
      <c r="G2" s="4" t="s">
        <v>100</v>
      </c>
      <c r="H2" s="1" t="s">
        <v>99</v>
      </c>
      <c r="I2" s="1" t="s">
        <v>98</v>
      </c>
      <c r="J2" s="24" t="s">
        <v>97</v>
      </c>
      <c r="K2" s="24" t="s">
        <v>96</v>
      </c>
      <c r="L2" s="15" t="s">
        <v>95</v>
      </c>
      <c r="M2" s="33" t="s">
        <v>121</v>
      </c>
      <c r="N2" s="2" t="s">
        <v>123</v>
      </c>
      <c r="O2" s="2" t="s">
        <v>122</v>
      </c>
      <c r="P2" s="33" t="s">
        <v>94</v>
      </c>
      <c r="Q2" s="2" t="s">
        <v>124</v>
      </c>
      <c r="R2" s="3" t="s">
        <v>93</v>
      </c>
      <c r="S2" s="2" t="s">
        <v>92</v>
      </c>
      <c r="T2" s="1" t="s">
        <v>91</v>
      </c>
      <c r="U2" s="1" t="s">
        <v>90</v>
      </c>
      <c r="V2" s="1" t="s">
        <v>89</v>
      </c>
      <c r="W2" s="1" t="s">
        <v>88</v>
      </c>
    </row>
    <row r="3" spans="1:23" s="13" customFormat="1" ht="16" x14ac:dyDescent="0.2">
      <c r="A3" s="19" t="s">
        <v>107</v>
      </c>
      <c r="B3">
        <v>37</v>
      </c>
      <c r="C3" t="s">
        <v>49</v>
      </c>
      <c r="D3" t="s">
        <v>81</v>
      </c>
      <c r="E3" t="s">
        <v>109</v>
      </c>
      <c r="F3" t="s">
        <v>110</v>
      </c>
      <c r="G3" t="s">
        <v>1</v>
      </c>
      <c r="H3" t="s">
        <v>1</v>
      </c>
      <c r="I3" t="s">
        <v>1</v>
      </c>
      <c r="J3" s="25">
        <v>25.363933563232422</v>
      </c>
      <c r="K3" s="25">
        <v>25.160833</v>
      </c>
      <c r="L3" s="25">
        <v>0.18083515999999999</v>
      </c>
      <c r="M3" s="9">
        <f>K9-K3</f>
        <v>-10.788690000000001</v>
      </c>
      <c r="N3" s="9">
        <f>SQRT(L3^2+L9^2)</f>
        <v>0.20039080729581182</v>
      </c>
      <c r="O3" s="18">
        <f>M3</f>
        <v>-10.788690000000001</v>
      </c>
      <c r="P3" s="9">
        <f>M3-O3</f>
        <v>0</v>
      </c>
      <c r="Q3" s="9">
        <f>N3</f>
        <v>0.20039080729581182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108</v>
      </c>
      <c r="B4">
        <v>49</v>
      </c>
      <c r="C4" t="s">
        <v>84</v>
      </c>
      <c r="D4" t="s">
        <v>81</v>
      </c>
      <c r="E4" t="s">
        <v>109</v>
      </c>
      <c r="F4" t="s">
        <v>110</v>
      </c>
      <c r="G4" t="s">
        <v>1</v>
      </c>
      <c r="H4" t="s">
        <v>1</v>
      </c>
      <c r="I4" t="s">
        <v>1</v>
      </c>
      <c r="J4" s="25">
        <v>25.101274490356445</v>
      </c>
      <c r="K4" s="25">
        <v>25.160833</v>
      </c>
      <c r="L4" s="25">
        <v>0.18083515999999999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120</v>
      </c>
      <c r="B5">
        <v>61</v>
      </c>
      <c r="C5" t="s">
        <v>83</v>
      </c>
      <c r="D5" t="s">
        <v>81</v>
      </c>
      <c r="E5" t="s">
        <v>109</v>
      </c>
      <c r="F5" t="s">
        <v>110</v>
      </c>
      <c r="G5" t="s">
        <v>1</v>
      </c>
      <c r="H5" t="s">
        <v>1</v>
      </c>
      <c r="I5" t="s">
        <v>1</v>
      </c>
      <c r="J5" s="25">
        <v>25.01728630065918</v>
      </c>
      <c r="K5" s="25">
        <v>25.160833</v>
      </c>
      <c r="L5" s="25">
        <v>0.18083515999999999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41</v>
      </c>
      <c r="C6" t="s">
        <v>48</v>
      </c>
      <c r="D6" t="s">
        <v>81</v>
      </c>
      <c r="E6" t="s">
        <v>111</v>
      </c>
      <c r="F6" t="s">
        <v>110</v>
      </c>
      <c r="G6" s="25">
        <v>0.78407990000000005</v>
      </c>
      <c r="H6" s="25">
        <v>0.63796615999999995</v>
      </c>
      <c r="I6" s="25">
        <v>0.96365829999999997</v>
      </c>
      <c r="J6" s="25">
        <v>25.083917617797852</v>
      </c>
      <c r="K6" s="25">
        <v>25.05396</v>
      </c>
      <c r="L6" s="25">
        <v>4.1806083000000001E-2</v>
      </c>
      <c r="M6" s="9">
        <f>K9-K6</f>
        <v>-10.681817000000001</v>
      </c>
      <c r="N6" s="9">
        <f>SQRT(L6^2+L9^2)</f>
        <v>9.5931585686073642E-2</v>
      </c>
      <c r="O6" s="18">
        <f>M6</f>
        <v>-10.681817000000001</v>
      </c>
      <c r="P6" s="9">
        <f>M6-O6</f>
        <v>0</v>
      </c>
      <c r="Q6" s="9">
        <f>N6</f>
        <v>9.5931585686073642E-2</v>
      </c>
      <c r="R6" s="8">
        <f>2^(-P6)</f>
        <v>1</v>
      </c>
      <c r="S6" s="9"/>
    </row>
    <row r="7" spans="1:23" ht="16" x14ac:dyDescent="0.2">
      <c r="B7">
        <v>53</v>
      </c>
      <c r="C7" t="s">
        <v>72</v>
      </c>
      <c r="D7" t="s">
        <v>81</v>
      </c>
      <c r="E7" t="s">
        <v>111</v>
      </c>
      <c r="F7" t="s">
        <v>110</v>
      </c>
      <c r="G7" s="25">
        <v>0.78407990000000005</v>
      </c>
      <c r="H7" s="25">
        <v>0.63796615999999995</v>
      </c>
      <c r="I7" s="25">
        <v>0.96365829999999997</v>
      </c>
      <c r="J7" s="25">
        <v>25.006198883056641</v>
      </c>
      <c r="K7" s="25">
        <v>25.05396</v>
      </c>
      <c r="L7" s="25">
        <v>4.1806083000000001E-2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65</v>
      </c>
      <c r="C8" t="s">
        <v>71</v>
      </c>
      <c r="D8" t="s">
        <v>81</v>
      </c>
      <c r="E8" t="s">
        <v>111</v>
      </c>
      <c r="F8" t="s">
        <v>110</v>
      </c>
      <c r="G8" s="25">
        <v>0.78407990000000005</v>
      </c>
      <c r="H8" s="25">
        <v>0.63796615999999995</v>
      </c>
      <c r="I8" s="25">
        <v>0.96365829999999997</v>
      </c>
      <c r="J8" s="25">
        <v>25.071762084960938</v>
      </c>
      <c r="K8" s="25">
        <v>25.05396</v>
      </c>
      <c r="L8" s="25">
        <v>4.1806083000000001E-2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45</v>
      </c>
      <c r="C9" t="s">
        <v>47</v>
      </c>
      <c r="D9" t="s">
        <v>81</v>
      </c>
      <c r="E9" t="s">
        <v>112</v>
      </c>
      <c r="F9" t="s">
        <v>110</v>
      </c>
      <c r="G9" s="25">
        <v>0.89844716000000002</v>
      </c>
      <c r="H9" s="25">
        <v>0.68805720000000004</v>
      </c>
      <c r="I9" s="25">
        <v>1.1731689000000001</v>
      </c>
      <c r="J9" s="25">
        <v>14.311089515686035</v>
      </c>
      <c r="K9" s="25">
        <v>14.372142999999999</v>
      </c>
      <c r="L9" s="25">
        <v>8.6343039999999996E-2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57</v>
      </c>
      <c r="C10" t="s">
        <v>59</v>
      </c>
      <c r="D10" t="s">
        <v>81</v>
      </c>
      <c r="E10" t="s">
        <v>112</v>
      </c>
      <c r="F10" t="s">
        <v>110</v>
      </c>
      <c r="G10" s="25">
        <v>0.89844716000000002</v>
      </c>
      <c r="H10" s="25">
        <v>0.68805720000000004</v>
      </c>
      <c r="I10" s="25">
        <v>1.1731689000000001</v>
      </c>
      <c r="J10" s="25">
        <v>14.433197021484375</v>
      </c>
      <c r="K10" s="25">
        <v>14.372142999999999</v>
      </c>
      <c r="L10" s="25">
        <v>8.6343039999999996E-2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69</v>
      </c>
      <c r="C11" t="s">
        <v>58</v>
      </c>
      <c r="D11" t="s">
        <v>81</v>
      </c>
      <c r="E11" t="s">
        <v>112</v>
      </c>
      <c r="F11" t="s">
        <v>110</v>
      </c>
      <c r="G11" t="s">
        <v>1</v>
      </c>
      <c r="H11" t="s">
        <v>1</v>
      </c>
      <c r="I11" t="s">
        <v>1</v>
      </c>
      <c r="J11" t="s">
        <v>117</v>
      </c>
      <c r="K11" s="25">
        <v>14.372142999999999</v>
      </c>
      <c r="L11" s="25">
        <v>8.6343039999999996E-2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107</v>
      </c>
      <c r="B12">
        <v>38</v>
      </c>
      <c r="C12" t="s">
        <v>46</v>
      </c>
      <c r="D12" t="s">
        <v>80</v>
      </c>
      <c r="E12" t="s">
        <v>109</v>
      </c>
      <c r="F12" t="s">
        <v>110</v>
      </c>
      <c r="G12" t="s">
        <v>1</v>
      </c>
      <c r="H12" t="s">
        <v>1</v>
      </c>
      <c r="I12" t="s">
        <v>1</v>
      </c>
      <c r="J12" s="25">
        <v>25.287559509277344</v>
      </c>
      <c r="K12" s="25">
        <v>25.267686999999999</v>
      </c>
      <c r="L12" s="25">
        <v>0.15421579999999999</v>
      </c>
      <c r="M12" s="9">
        <f t="shared" ref="M12" si="0">K18-K12</f>
        <v>-9.0840569999999978</v>
      </c>
      <c r="N12" s="9">
        <f t="shared" ref="N12" si="1">SQRT(L12^2+L18^2)</f>
        <v>0.64841636228575394</v>
      </c>
      <c r="O12" s="18">
        <f>$O$3</f>
        <v>-10.788690000000001</v>
      </c>
      <c r="P12" s="9">
        <f t="shared" ref="P12" si="2">M12-O12</f>
        <v>1.704633000000003</v>
      </c>
      <c r="Q12" s="9">
        <f t="shared" ref="Q12" si="3">N12</f>
        <v>0.64841636228575394</v>
      </c>
      <c r="R12" s="8">
        <f t="shared" ref="R12" si="4">2^(-P12)</f>
        <v>0.30679927952694103</v>
      </c>
      <c r="S12" s="9">
        <f>LOG(R12,2)</f>
        <v>-1.7046330000000027</v>
      </c>
      <c r="T12" s="13" t="s">
        <v>1</v>
      </c>
    </row>
    <row r="13" spans="1:23" ht="16" x14ac:dyDescent="0.2">
      <c r="A13" s="29" t="s">
        <v>113</v>
      </c>
      <c r="B13">
        <v>50</v>
      </c>
      <c r="C13" t="s">
        <v>78</v>
      </c>
      <c r="D13" t="s">
        <v>80</v>
      </c>
      <c r="E13" t="s">
        <v>109</v>
      </c>
      <c r="F13" t="s">
        <v>110</v>
      </c>
      <c r="G13" t="s">
        <v>1</v>
      </c>
      <c r="H13" t="s">
        <v>1</v>
      </c>
      <c r="I13" t="s">
        <v>1</v>
      </c>
      <c r="J13" s="25">
        <v>25.411005020141602</v>
      </c>
      <c r="K13" s="25">
        <v>25.267686999999999</v>
      </c>
      <c r="L13" s="25">
        <v>0.15421579999999999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62</v>
      </c>
      <c r="C14" t="s">
        <v>77</v>
      </c>
      <c r="D14" t="s">
        <v>80</v>
      </c>
      <c r="E14" t="s">
        <v>109</v>
      </c>
      <c r="F14" t="s">
        <v>110</v>
      </c>
      <c r="G14" t="s">
        <v>1</v>
      </c>
      <c r="H14" t="s">
        <v>1</v>
      </c>
      <c r="I14" t="s">
        <v>1</v>
      </c>
      <c r="J14" s="25">
        <v>25.104499816894531</v>
      </c>
      <c r="K14" s="25">
        <v>25.267686999999999</v>
      </c>
      <c r="L14" s="25">
        <v>0.15421579999999999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42</v>
      </c>
      <c r="C15" t="s">
        <v>45</v>
      </c>
      <c r="D15" t="s">
        <v>80</v>
      </c>
      <c r="E15" t="s">
        <v>111</v>
      </c>
      <c r="F15" t="s">
        <v>110</v>
      </c>
      <c r="G15" s="25">
        <v>0.64449489999999998</v>
      </c>
      <c r="H15" s="25">
        <v>0.53372467000000001</v>
      </c>
      <c r="I15" s="25">
        <v>0.77825460000000002</v>
      </c>
      <c r="J15" s="25">
        <v>25.521160125732422</v>
      </c>
      <c r="K15" s="25">
        <v>25.443650000000002</v>
      </c>
      <c r="L15" s="25">
        <v>7.0891514000000003E-2</v>
      </c>
      <c r="M15" s="9">
        <f t="shared" ref="M15" si="5">K18-K15</f>
        <v>-9.2600200000000008</v>
      </c>
      <c r="N15" s="9">
        <f t="shared" ref="N15" si="6">SQRT(L15^2+L18^2)</f>
        <v>0.63378771893076491</v>
      </c>
      <c r="O15" s="34">
        <f>$O$6</f>
        <v>-10.681817000000001</v>
      </c>
      <c r="P15" s="9">
        <f t="shared" ref="P15" si="7">M15-O15</f>
        <v>1.4217969999999998</v>
      </c>
      <c r="Q15" s="9">
        <f t="shared" ref="Q15" si="8">N15</f>
        <v>0.63378771893076491</v>
      </c>
      <c r="R15" s="8">
        <f t="shared" ref="R15" si="9">2^(-P15)</f>
        <v>0.37324711131157418</v>
      </c>
      <c r="S15" s="6"/>
    </row>
    <row r="16" spans="1:23" ht="16" x14ac:dyDescent="0.2">
      <c r="A16" s="29"/>
      <c r="B16">
        <v>54</v>
      </c>
      <c r="C16" t="s">
        <v>65</v>
      </c>
      <c r="D16" t="s">
        <v>80</v>
      </c>
      <c r="E16" t="s">
        <v>111</v>
      </c>
      <c r="F16" t="s">
        <v>110</v>
      </c>
      <c r="G16" s="25">
        <v>0.64449489999999998</v>
      </c>
      <c r="H16" s="25">
        <v>0.53372467000000001</v>
      </c>
      <c r="I16" s="25">
        <v>0.77825460000000002</v>
      </c>
      <c r="J16" s="25">
        <v>25.427684783935547</v>
      </c>
      <c r="K16" s="25">
        <v>25.443650000000002</v>
      </c>
      <c r="L16" s="25">
        <v>7.0891514000000003E-2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66</v>
      </c>
      <c r="C17" t="s">
        <v>64</v>
      </c>
      <c r="D17" t="s">
        <v>80</v>
      </c>
      <c r="E17" t="s">
        <v>111</v>
      </c>
      <c r="F17" t="s">
        <v>110</v>
      </c>
      <c r="G17" s="25">
        <v>0.64449489999999998</v>
      </c>
      <c r="H17" s="25">
        <v>0.53372467000000001</v>
      </c>
      <c r="I17" s="25">
        <v>0.77825460000000002</v>
      </c>
      <c r="J17" s="25">
        <v>25.382099151611328</v>
      </c>
      <c r="K17" s="25">
        <v>25.443650000000002</v>
      </c>
      <c r="L17" s="25">
        <v>7.0891514000000003E-2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46</v>
      </c>
      <c r="C18" t="s">
        <v>44</v>
      </c>
      <c r="D18" t="s">
        <v>80</v>
      </c>
      <c r="E18" t="s">
        <v>112</v>
      </c>
      <c r="F18" t="s">
        <v>110</v>
      </c>
      <c r="G18" s="25">
        <v>0.27564332000000002</v>
      </c>
      <c r="H18" s="25">
        <v>0.13410875</v>
      </c>
      <c r="I18" s="25">
        <v>0.56654950000000004</v>
      </c>
      <c r="J18" s="25">
        <v>15.628315925598145</v>
      </c>
      <c r="K18" s="25">
        <v>16.183630000000001</v>
      </c>
      <c r="L18" s="25">
        <v>0.62981050000000005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58</v>
      </c>
      <c r="C19" t="s">
        <v>52</v>
      </c>
      <c r="D19" t="s">
        <v>80</v>
      </c>
      <c r="E19" t="s">
        <v>112</v>
      </c>
      <c r="F19" t="s">
        <v>110</v>
      </c>
      <c r="G19" s="25">
        <v>0.27564332000000002</v>
      </c>
      <c r="H19" s="25">
        <v>0.13410875</v>
      </c>
      <c r="I19" s="25">
        <v>0.56654950000000004</v>
      </c>
      <c r="J19" s="25">
        <v>16.054618835449219</v>
      </c>
      <c r="K19" s="25">
        <v>16.183630000000001</v>
      </c>
      <c r="L19" s="25">
        <v>0.62981050000000005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>
        <v>70</v>
      </c>
      <c r="C20" t="s">
        <v>51</v>
      </c>
      <c r="D20" t="s">
        <v>80</v>
      </c>
      <c r="E20" t="s">
        <v>112</v>
      </c>
      <c r="F20" t="s">
        <v>110</v>
      </c>
      <c r="G20" s="25">
        <v>0.27564332000000002</v>
      </c>
      <c r="H20" s="25">
        <v>0.13410875</v>
      </c>
      <c r="I20" s="25">
        <v>0.56654950000000004</v>
      </c>
      <c r="J20" s="25">
        <v>16.867958068847656</v>
      </c>
      <c r="K20" s="25">
        <v>16.183630000000001</v>
      </c>
      <c r="L20" s="25">
        <v>0.62981050000000005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107</v>
      </c>
      <c r="B21">
        <v>39</v>
      </c>
      <c r="C21" t="s">
        <v>7</v>
      </c>
      <c r="D21" t="s">
        <v>79</v>
      </c>
      <c r="E21" t="s">
        <v>109</v>
      </c>
      <c r="F21" t="s">
        <v>110</v>
      </c>
      <c r="G21" t="s">
        <v>1</v>
      </c>
      <c r="H21" t="s">
        <v>1</v>
      </c>
      <c r="I21" t="s">
        <v>1</v>
      </c>
      <c r="J21" s="25">
        <v>22.607074737548828</v>
      </c>
      <c r="K21" s="25">
        <v>22.752044999999999</v>
      </c>
      <c r="L21" s="25">
        <v>0.16841121000000001</v>
      </c>
      <c r="M21" s="9">
        <f t="shared" ref="M21" si="10">K27-K21</f>
        <v>-7.1853609999999986</v>
      </c>
      <c r="N21" s="9">
        <f t="shared" ref="N21" si="11">SQRT(L21^2+L27^2)</f>
        <v>0.16945767866659273</v>
      </c>
      <c r="O21" s="18">
        <f t="shared" ref="O21" si="12">$O$3</f>
        <v>-10.788690000000001</v>
      </c>
      <c r="P21" s="9">
        <f t="shared" ref="P21" si="13">M21-O21</f>
        <v>3.6033290000000022</v>
      </c>
      <c r="Q21" s="9">
        <f t="shared" ref="Q21" si="14">N21</f>
        <v>0.16945767866659273</v>
      </c>
      <c r="R21" s="8">
        <f t="shared" ref="R21" si="15">2^(-P21)</f>
        <v>8.227916710167088E-2</v>
      </c>
      <c r="S21" s="6">
        <f>LOG(R21,2)</f>
        <v>-3.6033290000000022</v>
      </c>
      <c r="T21" s="1" t="s">
        <v>1</v>
      </c>
    </row>
    <row r="22" spans="1:23" ht="16" x14ac:dyDescent="0.2">
      <c r="A22" s="2" t="s">
        <v>114</v>
      </c>
      <c r="B22">
        <v>51</v>
      </c>
      <c r="C22" t="s">
        <v>40</v>
      </c>
      <c r="D22" t="s">
        <v>79</v>
      </c>
      <c r="E22" t="s">
        <v>109</v>
      </c>
      <c r="F22" t="s">
        <v>110</v>
      </c>
      <c r="G22" t="s">
        <v>1</v>
      </c>
      <c r="H22" t="s">
        <v>1</v>
      </c>
      <c r="I22" t="s">
        <v>1</v>
      </c>
      <c r="J22" s="25">
        <v>22.93678092956543</v>
      </c>
      <c r="K22" s="25">
        <v>22.752044999999999</v>
      </c>
      <c r="L22" s="25">
        <v>0.16841121000000001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63</v>
      </c>
      <c r="C23" t="s">
        <v>39</v>
      </c>
      <c r="D23" t="s">
        <v>79</v>
      </c>
      <c r="E23" t="s">
        <v>109</v>
      </c>
      <c r="F23" t="s">
        <v>110</v>
      </c>
      <c r="G23" t="s">
        <v>1</v>
      </c>
      <c r="H23" t="s">
        <v>1</v>
      </c>
      <c r="I23" t="s">
        <v>1</v>
      </c>
      <c r="J23" s="25">
        <v>22.712284088134766</v>
      </c>
      <c r="K23" s="25">
        <v>22.752044999999999</v>
      </c>
      <c r="L23" s="25">
        <v>0.16841121000000001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43</v>
      </c>
      <c r="C24" t="s">
        <v>6</v>
      </c>
      <c r="D24" t="s">
        <v>79</v>
      </c>
      <c r="E24" t="s">
        <v>111</v>
      </c>
      <c r="F24" t="s">
        <v>110</v>
      </c>
      <c r="G24" s="25">
        <v>0.95963149999999997</v>
      </c>
      <c r="H24" s="25">
        <v>0.76807970000000003</v>
      </c>
      <c r="I24" s="25">
        <v>1.1989544999999999</v>
      </c>
      <c r="J24" s="25">
        <v>22.460527420043945</v>
      </c>
      <c r="K24" s="25">
        <v>22.353693</v>
      </c>
      <c r="L24" s="25">
        <v>0.10860281400000001</v>
      </c>
      <c r="M24" s="9">
        <f t="shared" ref="M24" si="16">K27-K24</f>
        <v>-6.7870089999999994</v>
      </c>
      <c r="N24" s="9">
        <f t="shared" ref="N24" si="17">SQRT(L24^2+L27^2)</f>
        <v>0.11021860284963103</v>
      </c>
      <c r="O24" s="34">
        <f t="shared" ref="O24" si="18">$O$6</f>
        <v>-10.681817000000001</v>
      </c>
      <c r="P24" s="9">
        <f t="shared" ref="P24" si="19">M24-O24</f>
        <v>3.8948080000000012</v>
      </c>
      <c r="Q24" s="9">
        <f t="shared" ref="Q24" si="20">N24</f>
        <v>0.11021860284963103</v>
      </c>
      <c r="R24" s="8">
        <f t="shared" ref="R24" si="21">2^(-P24)</f>
        <v>6.7227345709732586E-2</v>
      </c>
      <c r="S24" s="6"/>
    </row>
    <row r="25" spans="1:23" ht="16" x14ac:dyDescent="0.2">
      <c r="B25">
        <v>55</v>
      </c>
      <c r="C25" t="s">
        <v>28</v>
      </c>
      <c r="D25" t="s">
        <v>79</v>
      </c>
      <c r="E25" t="s">
        <v>111</v>
      </c>
      <c r="F25" t="s">
        <v>110</v>
      </c>
      <c r="G25" s="25">
        <v>0.95963149999999997</v>
      </c>
      <c r="H25" s="25">
        <v>0.76807970000000003</v>
      </c>
      <c r="I25" s="25">
        <v>1.1989544999999999</v>
      </c>
      <c r="J25" s="25">
        <v>22.243404388427734</v>
      </c>
      <c r="K25" s="25">
        <v>22.353693</v>
      </c>
      <c r="L25" s="25">
        <v>0.10860281400000001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67</v>
      </c>
      <c r="C26" t="s">
        <v>27</v>
      </c>
      <c r="D26" t="s">
        <v>79</v>
      </c>
      <c r="E26" t="s">
        <v>111</v>
      </c>
      <c r="F26" t="s">
        <v>110</v>
      </c>
      <c r="G26" s="25">
        <v>0.95963149999999997</v>
      </c>
      <c r="H26" s="25">
        <v>0.76807970000000003</v>
      </c>
      <c r="I26" s="25">
        <v>1.1989544999999999</v>
      </c>
      <c r="J26" s="25">
        <v>22.357152938842773</v>
      </c>
      <c r="K26" s="25">
        <v>22.353693</v>
      </c>
      <c r="L26" s="25">
        <v>0.10860281400000001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47</v>
      </c>
      <c r="C27" t="s">
        <v>5</v>
      </c>
      <c r="D27" t="s">
        <v>79</v>
      </c>
      <c r="E27" t="s">
        <v>112</v>
      </c>
      <c r="F27" t="s">
        <v>110</v>
      </c>
      <c r="G27" s="25">
        <v>7.3923669999999997E-2</v>
      </c>
      <c r="H27" s="25">
        <v>6.1236800000000001E-2</v>
      </c>
      <c r="I27" s="25">
        <v>8.9238970000000001E-2</v>
      </c>
      <c r="J27" s="25">
        <v>15.561888694763184</v>
      </c>
      <c r="K27" s="25">
        <v>15.566684</v>
      </c>
      <c r="L27" s="25">
        <v>1.8803436E-2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59</v>
      </c>
      <c r="C28" t="s">
        <v>16</v>
      </c>
      <c r="D28" t="s">
        <v>79</v>
      </c>
      <c r="E28" t="s">
        <v>112</v>
      </c>
      <c r="F28" t="s">
        <v>110</v>
      </c>
      <c r="G28" s="25">
        <v>7.3923669999999997E-2</v>
      </c>
      <c r="H28" s="25">
        <v>6.1236800000000001E-2</v>
      </c>
      <c r="I28" s="25">
        <v>8.9238970000000001E-2</v>
      </c>
      <c r="J28" s="25">
        <v>15.550742149353027</v>
      </c>
      <c r="K28" s="25">
        <v>15.566684</v>
      </c>
      <c r="L28" s="25">
        <v>1.8803436E-2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71</v>
      </c>
      <c r="C29" t="s">
        <v>15</v>
      </c>
      <c r="D29" t="s">
        <v>79</v>
      </c>
      <c r="E29" t="s">
        <v>112</v>
      </c>
      <c r="F29" t="s">
        <v>110</v>
      </c>
      <c r="G29" s="25">
        <v>7.3923669999999997E-2</v>
      </c>
      <c r="H29" s="25">
        <v>6.1236800000000001E-2</v>
      </c>
      <c r="I29" s="25">
        <v>8.9238970000000001E-2</v>
      </c>
      <c r="J29" s="25">
        <v>15.587420463562012</v>
      </c>
      <c r="K29" s="25">
        <v>15.566684</v>
      </c>
      <c r="L29" s="25">
        <v>1.8803436E-2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107</v>
      </c>
      <c r="B30">
        <v>40</v>
      </c>
      <c r="C30" t="s">
        <v>4</v>
      </c>
      <c r="D30" t="s">
        <v>46</v>
      </c>
      <c r="E30" t="s">
        <v>109</v>
      </c>
      <c r="F30" t="s">
        <v>110</v>
      </c>
      <c r="G30" t="s">
        <v>1</v>
      </c>
      <c r="H30" t="s">
        <v>1</v>
      </c>
      <c r="I30" t="s">
        <v>1</v>
      </c>
      <c r="J30" s="25">
        <v>24.178768157958984</v>
      </c>
      <c r="K30" s="25">
        <v>24.253820000000001</v>
      </c>
      <c r="L30" s="25">
        <v>8.9558029999999997E-2</v>
      </c>
      <c r="M30" s="9">
        <f t="shared" ref="M30" si="22">K36-K30</f>
        <v>-7.0070340000000009</v>
      </c>
      <c r="N30" s="9">
        <f t="shared" ref="N30" si="23">SQRT(L30^2+L36^2)</f>
        <v>0.10630318198112886</v>
      </c>
      <c r="O30" s="18">
        <f t="shared" ref="O30" si="24">$O$3</f>
        <v>-10.788690000000001</v>
      </c>
      <c r="P30" s="9">
        <f t="shared" ref="P30" si="25">M30-O30</f>
        <v>3.7816559999999999</v>
      </c>
      <c r="Q30" s="9">
        <f t="shared" ref="Q30" si="26">N30</f>
        <v>0.10630318198112886</v>
      </c>
      <c r="R30" s="8">
        <f t="shared" ref="R30" si="27">2^(-P30)</f>
        <v>7.2712338251053263E-2</v>
      </c>
      <c r="S30" s="9">
        <f>LOG(R30,2)</f>
        <v>-3.7816560000000004</v>
      </c>
      <c r="T30" s="13" t="s">
        <v>1</v>
      </c>
    </row>
    <row r="31" spans="1:23" ht="16" x14ac:dyDescent="0.2">
      <c r="A31" s="29" t="s">
        <v>115</v>
      </c>
      <c r="B31">
        <v>52</v>
      </c>
      <c r="C31" t="s">
        <v>34</v>
      </c>
      <c r="D31" t="s">
        <v>46</v>
      </c>
      <c r="E31" t="s">
        <v>109</v>
      </c>
      <c r="F31" t="s">
        <v>110</v>
      </c>
      <c r="G31" t="s">
        <v>1</v>
      </c>
      <c r="H31" t="s">
        <v>1</v>
      </c>
      <c r="I31" t="s">
        <v>1</v>
      </c>
      <c r="J31" s="25">
        <v>24.352958679199219</v>
      </c>
      <c r="K31" s="25">
        <v>24.253820000000001</v>
      </c>
      <c r="L31" s="25">
        <v>8.9558029999999997E-2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64</v>
      </c>
      <c r="C32" t="s">
        <v>33</v>
      </c>
      <c r="D32" t="s">
        <v>46</v>
      </c>
      <c r="E32" t="s">
        <v>109</v>
      </c>
      <c r="F32" t="s">
        <v>110</v>
      </c>
      <c r="G32" t="s">
        <v>1</v>
      </c>
      <c r="H32" t="s">
        <v>1</v>
      </c>
      <c r="I32" t="s">
        <v>1</v>
      </c>
      <c r="J32" s="25">
        <v>24.229736328125</v>
      </c>
      <c r="K32" s="25">
        <v>24.253820000000001</v>
      </c>
      <c r="L32" s="25">
        <v>8.9558029999999997E-2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44</v>
      </c>
      <c r="C33" t="s">
        <v>3</v>
      </c>
      <c r="D33" t="s">
        <v>46</v>
      </c>
      <c r="E33" t="s">
        <v>111</v>
      </c>
      <c r="F33" t="s">
        <v>110</v>
      </c>
      <c r="G33" s="25">
        <v>0.92173505</v>
      </c>
      <c r="H33" s="25">
        <v>0.40272707000000002</v>
      </c>
      <c r="I33" s="25">
        <v>2.1096062999999998</v>
      </c>
      <c r="J33" s="25">
        <v>24.408235549926758</v>
      </c>
      <c r="K33" s="25">
        <v>23.913596999999999</v>
      </c>
      <c r="L33" s="25">
        <v>0.73980389999999996</v>
      </c>
      <c r="M33" s="9">
        <f t="shared" ref="M33" si="28">K36-K33</f>
        <v>-6.6668109999999992</v>
      </c>
      <c r="N33" s="9">
        <f t="shared" ref="N33" si="29">SQRT(L33^2+L36^2)</f>
        <v>0.74201720749389777</v>
      </c>
      <c r="O33" s="34">
        <f t="shared" ref="O33" si="30">$O$6</f>
        <v>-10.681817000000001</v>
      </c>
      <c r="P33" s="9">
        <f t="shared" ref="P33" si="31">M33-O33</f>
        <v>4.0150060000000014</v>
      </c>
      <c r="Q33" s="9">
        <f t="shared" ref="Q33" si="32">N33</f>
        <v>0.74201720749389777</v>
      </c>
      <c r="R33" s="8">
        <f t="shared" ref="R33" si="33">2^(-P33)</f>
        <v>6.1853283784839862E-2</v>
      </c>
      <c r="S33" s="6"/>
    </row>
    <row r="34" spans="1:24" ht="16" x14ac:dyDescent="0.2">
      <c r="A34" s="29"/>
      <c r="B34">
        <v>56</v>
      </c>
      <c r="C34" t="s">
        <v>22</v>
      </c>
      <c r="D34" t="s">
        <v>46</v>
      </c>
      <c r="E34" t="s">
        <v>111</v>
      </c>
      <c r="F34" t="s">
        <v>110</v>
      </c>
      <c r="G34" s="25">
        <v>0.92173505</v>
      </c>
      <c r="H34" s="25">
        <v>0.40272707000000002</v>
      </c>
      <c r="I34" s="25">
        <v>2.1096062999999998</v>
      </c>
      <c r="J34" s="25">
        <v>23.063112258911133</v>
      </c>
      <c r="K34" s="25">
        <v>23.913596999999999</v>
      </c>
      <c r="L34" s="25">
        <v>0.73980389999999996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68</v>
      </c>
      <c r="C35" t="s">
        <v>21</v>
      </c>
      <c r="D35" t="s">
        <v>46</v>
      </c>
      <c r="E35" t="s">
        <v>111</v>
      </c>
      <c r="F35" t="s">
        <v>110</v>
      </c>
      <c r="G35" s="25">
        <v>0.92173505</v>
      </c>
      <c r="H35" s="25">
        <v>0.40272707000000002</v>
      </c>
      <c r="I35" s="25">
        <v>2.1096062999999998</v>
      </c>
      <c r="J35" s="25">
        <v>24.269445419311523</v>
      </c>
      <c r="K35" s="25">
        <v>23.913596999999999</v>
      </c>
      <c r="L35" s="25">
        <v>0.73980389999999996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48</v>
      </c>
      <c r="C36" t="s">
        <v>2</v>
      </c>
      <c r="D36" t="s">
        <v>46</v>
      </c>
      <c r="E36" t="s">
        <v>112</v>
      </c>
      <c r="F36" t="s">
        <v>110</v>
      </c>
      <c r="G36" s="25">
        <v>6.5328344999999996E-2</v>
      </c>
      <c r="H36" s="25">
        <v>5.8050445999999999E-2</v>
      </c>
      <c r="I36" s="25">
        <v>7.3518689999999998E-2</v>
      </c>
      <c r="J36" s="25">
        <v>17.215734481811523</v>
      </c>
      <c r="K36" s="25">
        <v>17.246786</v>
      </c>
      <c r="L36" s="25">
        <v>5.7268890000000003E-2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60</v>
      </c>
      <c r="C37" t="s">
        <v>10</v>
      </c>
      <c r="D37" t="s">
        <v>46</v>
      </c>
      <c r="E37" t="s">
        <v>112</v>
      </c>
      <c r="F37" t="s">
        <v>110</v>
      </c>
      <c r="G37" s="25">
        <v>6.5328344999999996E-2</v>
      </c>
      <c r="H37" s="25">
        <v>5.8050445999999999E-2</v>
      </c>
      <c r="I37" s="25">
        <v>7.3518689999999998E-2</v>
      </c>
      <c r="J37" s="25">
        <v>17.312873840332031</v>
      </c>
      <c r="K37" s="25">
        <v>17.246786</v>
      </c>
      <c r="L37" s="25">
        <v>5.7268890000000003E-2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>
        <v>72</v>
      </c>
      <c r="C38" t="s">
        <v>9</v>
      </c>
      <c r="D38" t="s">
        <v>46</v>
      </c>
      <c r="E38" t="s">
        <v>112</v>
      </c>
      <c r="F38" t="s">
        <v>110</v>
      </c>
      <c r="G38" s="25">
        <v>6.5328344999999996E-2</v>
      </c>
      <c r="H38" s="25">
        <v>5.8050445999999999E-2</v>
      </c>
      <c r="I38" s="25">
        <v>7.3518689999999998E-2</v>
      </c>
      <c r="J38" s="25">
        <v>17.211748123168945</v>
      </c>
      <c r="K38" s="25">
        <v>17.246786</v>
      </c>
      <c r="L38" s="25">
        <v>5.7268890000000003E-2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116</v>
      </c>
      <c r="B39" s="36">
        <v>73</v>
      </c>
      <c r="C39" s="36" t="s">
        <v>82</v>
      </c>
      <c r="D39" s="40" t="s">
        <v>116</v>
      </c>
      <c r="E39" s="36" t="s">
        <v>109</v>
      </c>
      <c r="F39" s="36" t="s">
        <v>110</v>
      </c>
      <c r="G39" s="36" t="s">
        <v>1</v>
      </c>
      <c r="H39" s="36" t="s">
        <v>1</v>
      </c>
      <c r="I39" s="36" t="s">
        <v>1</v>
      </c>
      <c r="J39" s="23">
        <v>34.559307098388672</v>
      </c>
      <c r="K39" s="23">
        <v>34.559306999999997</v>
      </c>
      <c r="L39" s="40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70</v>
      </c>
      <c r="D40" s="21" t="s">
        <v>116</v>
      </c>
      <c r="E40" t="s">
        <v>111</v>
      </c>
      <c r="F40" t="s">
        <v>110</v>
      </c>
      <c r="G40" t="s">
        <v>1</v>
      </c>
      <c r="H40" t="s">
        <v>1</v>
      </c>
      <c r="I40" t="s">
        <v>1</v>
      </c>
      <c r="J40" s="21" t="s">
        <v>117</v>
      </c>
      <c r="K40" s="21" t="s">
        <v>1</v>
      </c>
      <c r="L40" s="21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57</v>
      </c>
      <c r="D41" s="21" t="s">
        <v>116</v>
      </c>
      <c r="E41" t="s">
        <v>112</v>
      </c>
      <c r="F41" t="s">
        <v>110</v>
      </c>
      <c r="G41" t="s">
        <v>1</v>
      </c>
      <c r="H41" t="s">
        <v>1</v>
      </c>
      <c r="I41" t="s">
        <v>1</v>
      </c>
      <c r="J41" s="21" t="s">
        <v>117</v>
      </c>
      <c r="K41" s="21" t="s">
        <v>1</v>
      </c>
      <c r="L41" s="2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5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5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5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5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5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D85DA-1F33-D74A-A04A-AEB4E84EF58A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5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45" t="s">
        <v>118</v>
      </c>
      <c r="H1" s="45"/>
      <c r="I1" s="45"/>
      <c r="J1" s="45"/>
      <c r="K1" s="45"/>
      <c r="L1" s="45"/>
      <c r="M1" s="46" t="s">
        <v>119</v>
      </c>
      <c r="N1" s="46"/>
      <c r="O1" s="46"/>
      <c r="P1" s="46"/>
      <c r="Q1" s="32"/>
    </row>
    <row r="2" spans="1:23" x14ac:dyDescent="0.15">
      <c r="A2" s="22" t="s">
        <v>103</v>
      </c>
      <c r="B2" s="1" t="s">
        <v>105</v>
      </c>
      <c r="C2" s="1" t="s">
        <v>104</v>
      </c>
      <c r="D2" s="15" t="s">
        <v>102</v>
      </c>
      <c r="E2" s="1" t="s">
        <v>101</v>
      </c>
      <c r="F2" s="1" t="s">
        <v>106</v>
      </c>
      <c r="G2" s="4" t="s">
        <v>100</v>
      </c>
      <c r="H2" s="1" t="s">
        <v>99</v>
      </c>
      <c r="I2" s="1" t="s">
        <v>98</v>
      </c>
      <c r="J2" s="24" t="s">
        <v>97</v>
      </c>
      <c r="K2" s="24" t="s">
        <v>96</v>
      </c>
      <c r="L2" s="15" t="s">
        <v>95</v>
      </c>
      <c r="M2" s="33" t="s">
        <v>121</v>
      </c>
      <c r="N2" s="2" t="s">
        <v>123</v>
      </c>
      <c r="O2" s="2" t="s">
        <v>122</v>
      </c>
      <c r="P2" s="33" t="s">
        <v>94</v>
      </c>
      <c r="Q2" s="2" t="s">
        <v>124</v>
      </c>
      <c r="R2" s="3" t="s">
        <v>93</v>
      </c>
      <c r="S2" s="2" t="s">
        <v>92</v>
      </c>
      <c r="T2" s="1" t="s">
        <v>91</v>
      </c>
      <c r="U2" s="1" t="s">
        <v>90</v>
      </c>
      <c r="V2" s="1" t="s">
        <v>89</v>
      </c>
      <c r="W2" s="1" t="s">
        <v>88</v>
      </c>
    </row>
    <row r="3" spans="1:23" s="13" customFormat="1" ht="16" x14ac:dyDescent="0.2">
      <c r="A3" s="19" t="s">
        <v>107</v>
      </c>
      <c r="B3">
        <v>1</v>
      </c>
      <c r="C3" t="s">
        <v>87</v>
      </c>
      <c r="D3" t="s">
        <v>43</v>
      </c>
      <c r="E3" t="s">
        <v>109</v>
      </c>
      <c r="F3" t="s">
        <v>110</v>
      </c>
      <c r="G3" t="s">
        <v>1</v>
      </c>
      <c r="H3" t="s">
        <v>1</v>
      </c>
      <c r="I3" t="s">
        <v>1</v>
      </c>
      <c r="J3" s="25">
        <v>25.568601608276367</v>
      </c>
      <c r="K3" s="25">
        <v>25.549374</v>
      </c>
      <c r="L3" s="25">
        <v>2.719382E-2</v>
      </c>
      <c r="M3" s="9">
        <f>K10-K3</f>
        <v>-11.475633999999999</v>
      </c>
      <c r="N3" s="9">
        <f>SQRT(L3^2+L10^2)</f>
        <v>9.6449287771892336E-2</v>
      </c>
      <c r="O3" s="18">
        <f>M3</f>
        <v>-11.475633999999999</v>
      </c>
      <c r="P3" s="9">
        <f>M3-O3</f>
        <v>0</v>
      </c>
      <c r="Q3" s="9">
        <f>N3</f>
        <v>9.6449287771892336E-2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108</v>
      </c>
      <c r="B4">
        <v>13</v>
      </c>
      <c r="C4" t="s">
        <v>86</v>
      </c>
      <c r="D4" t="s">
        <v>43</v>
      </c>
      <c r="E4" t="s">
        <v>109</v>
      </c>
      <c r="F4" t="s">
        <v>110</v>
      </c>
      <c r="G4" t="s">
        <v>1</v>
      </c>
      <c r="H4" t="s">
        <v>1</v>
      </c>
      <c r="I4" t="s">
        <v>1</v>
      </c>
      <c r="J4" s="25">
        <v>25.530143737792969</v>
      </c>
      <c r="K4" s="25">
        <v>25.549374</v>
      </c>
      <c r="L4" s="25">
        <v>2.719382E-2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120</v>
      </c>
      <c r="B5"/>
      <c r="C5"/>
      <c r="D5"/>
      <c r="E5"/>
      <c r="F5"/>
      <c r="G5"/>
      <c r="H5"/>
      <c r="I5"/>
      <c r="J5" s="25"/>
      <c r="K5" s="25"/>
      <c r="L5" s="25"/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75</v>
      </c>
      <c r="D6" t="s">
        <v>43</v>
      </c>
      <c r="E6" t="s">
        <v>111</v>
      </c>
      <c r="F6" t="s">
        <v>110</v>
      </c>
      <c r="G6" s="25">
        <v>1</v>
      </c>
      <c r="H6" s="25">
        <v>0.89941596999999995</v>
      </c>
      <c r="I6" s="25">
        <v>1.1118326000000001</v>
      </c>
      <c r="J6" s="25">
        <v>25.439643859863281</v>
      </c>
      <c r="K6" s="25">
        <v>25.366143999999998</v>
      </c>
      <c r="L6" s="25">
        <v>7.6283970000000006E-2</v>
      </c>
      <c r="M6" s="9">
        <f>K10-K7</f>
        <v>-11.292403999999998</v>
      </c>
      <c r="N6" s="9">
        <f>SQRT(L7^2+L10^2)</f>
        <v>0.11992583268201143</v>
      </c>
      <c r="O6" s="18">
        <f>M6</f>
        <v>-11.292403999999998</v>
      </c>
      <c r="P6" s="9">
        <f>M6-O6</f>
        <v>0</v>
      </c>
      <c r="Q6" s="9">
        <f>N6</f>
        <v>0.11992583268201143</v>
      </c>
      <c r="R6" s="8">
        <f>2^(-P6)</f>
        <v>1</v>
      </c>
      <c r="S6" s="9"/>
    </row>
    <row r="7" spans="1:23" ht="16" x14ac:dyDescent="0.2">
      <c r="B7">
        <v>17</v>
      </c>
      <c r="C7" t="s">
        <v>74</v>
      </c>
      <c r="D7" t="s">
        <v>43</v>
      </c>
      <c r="E7" t="s">
        <v>111</v>
      </c>
      <c r="F7" t="s">
        <v>110</v>
      </c>
      <c r="G7" s="25">
        <v>1</v>
      </c>
      <c r="H7" s="25">
        <v>0.89941596999999995</v>
      </c>
      <c r="I7" s="25">
        <v>1.1118326000000001</v>
      </c>
      <c r="J7" s="25">
        <v>25.371437072753906</v>
      </c>
      <c r="K7" s="25">
        <v>25.366143999999998</v>
      </c>
      <c r="L7" s="25">
        <v>7.6283970000000006E-2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73</v>
      </c>
      <c r="D8" t="s">
        <v>43</v>
      </c>
      <c r="E8" t="s">
        <v>111</v>
      </c>
      <c r="F8" t="s">
        <v>110</v>
      </c>
      <c r="G8" s="25">
        <v>1</v>
      </c>
      <c r="H8" s="25">
        <v>0.89941596999999995</v>
      </c>
      <c r="I8" s="25">
        <v>1.1118326000000001</v>
      </c>
      <c r="J8" s="25">
        <v>25.287351608276367</v>
      </c>
      <c r="K8" s="25">
        <v>25.366143999999998</v>
      </c>
      <c r="L8" s="25">
        <v>7.6283970000000006E-2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62</v>
      </c>
      <c r="D9" t="s">
        <v>43</v>
      </c>
      <c r="E9" t="s">
        <v>112</v>
      </c>
      <c r="F9" t="s">
        <v>110</v>
      </c>
      <c r="G9" s="25">
        <v>1</v>
      </c>
      <c r="H9" s="25">
        <v>0.81595373000000004</v>
      </c>
      <c r="I9" s="25">
        <v>1.2255596</v>
      </c>
      <c r="J9" s="25">
        <v>14.13917350769043</v>
      </c>
      <c r="K9" s="25">
        <v>14.073740000000001</v>
      </c>
      <c r="L9" s="25">
        <v>9.2536270000000004E-2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61</v>
      </c>
      <c r="D10" t="s">
        <v>43</v>
      </c>
      <c r="E10" t="s">
        <v>112</v>
      </c>
      <c r="F10" t="s">
        <v>110</v>
      </c>
      <c r="G10" s="25">
        <v>1</v>
      </c>
      <c r="H10" s="25">
        <v>0.81595373000000004</v>
      </c>
      <c r="I10" s="25">
        <v>1.2255596</v>
      </c>
      <c r="J10" s="25">
        <v>14.008307456970215</v>
      </c>
      <c r="K10" s="25">
        <v>14.073740000000001</v>
      </c>
      <c r="L10" s="25">
        <v>9.2536270000000004E-2</v>
      </c>
      <c r="M10" s="9"/>
      <c r="N10" s="6"/>
      <c r="O10" s="6"/>
      <c r="P10" s="6"/>
      <c r="Q10" s="6"/>
      <c r="R10" s="6"/>
      <c r="S10" s="6"/>
      <c r="U10" s="5"/>
      <c r="V10" s="5"/>
      <c r="W10" s="5"/>
    </row>
    <row r="11" spans="1:23" ht="16" x14ac:dyDescent="0.2">
      <c r="B11"/>
      <c r="C11"/>
      <c r="D11"/>
      <c r="E11"/>
      <c r="F11"/>
      <c r="G11"/>
      <c r="H11"/>
      <c r="I11"/>
      <c r="J11"/>
      <c r="K11" s="25"/>
      <c r="L11" s="25"/>
      <c r="M11" s="9"/>
      <c r="N11" s="6"/>
      <c r="O11" s="6"/>
      <c r="P11" s="6"/>
      <c r="Q11" s="6"/>
      <c r="R11" s="6"/>
      <c r="S11" s="6"/>
      <c r="U11" s="5"/>
      <c r="V11" s="5"/>
      <c r="W11" s="5"/>
    </row>
    <row r="12" spans="1:23" s="13" customFormat="1" ht="16" x14ac:dyDescent="0.2">
      <c r="A12" s="27" t="s">
        <v>107</v>
      </c>
      <c r="B12">
        <v>2</v>
      </c>
      <c r="C12" t="s">
        <v>81</v>
      </c>
      <c r="D12" t="s">
        <v>42</v>
      </c>
      <c r="E12" t="s">
        <v>109</v>
      </c>
      <c r="F12" t="s">
        <v>110</v>
      </c>
      <c r="G12" t="s">
        <v>1</v>
      </c>
      <c r="H12" t="s">
        <v>1</v>
      </c>
      <c r="I12" t="s">
        <v>1</v>
      </c>
      <c r="J12" s="25">
        <v>25.300352096557617</v>
      </c>
      <c r="K12" s="25">
        <v>23.958046</v>
      </c>
      <c r="L12" s="25">
        <v>2.3624651000000001</v>
      </c>
      <c r="M12" s="9">
        <f>K18-K12</f>
        <v>-8.4006239999999988</v>
      </c>
      <c r="N12" s="9">
        <f>SQRT(L12^2+L18^2)</f>
        <v>2.3643730593854353</v>
      </c>
      <c r="O12" s="18">
        <f>$O$3</f>
        <v>-11.475633999999999</v>
      </c>
      <c r="P12" s="9">
        <f t="shared" ref="P12" si="0">M12-O12</f>
        <v>3.0750100000000007</v>
      </c>
      <c r="Q12" s="9">
        <f t="shared" ref="Q12" si="1">N12</f>
        <v>2.3643730593854353</v>
      </c>
      <c r="R12" s="8">
        <f t="shared" ref="R12" si="2">2^(-P12)</f>
        <v>0.1186669425793974</v>
      </c>
      <c r="S12" s="9">
        <f>LOG(R12,2)</f>
        <v>-3.0750100000000007</v>
      </c>
      <c r="T12" s="13" t="s">
        <v>1</v>
      </c>
    </row>
    <row r="13" spans="1:23" ht="16" x14ac:dyDescent="0.2">
      <c r="A13" s="29" t="s">
        <v>113</v>
      </c>
      <c r="B13">
        <v>14</v>
      </c>
      <c r="C13" t="s">
        <v>80</v>
      </c>
      <c r="D13" t="s">
        <v>42</v>
      </c>
      <c r="E13" t="s">
        <v>109</v>
      </c>
      <c r="F13" t="s">
        <v>110</v>
      </c>
      <c r="G13" t="s">
        <v>1</v>
      </c>
      <c r="H13" t="s">
        <v>1</v>
      </c>
      <c r="I13" t="s">
        <v>1</v>
      </c>
      <c r="J13" s="25">
        <v>25.343563079833984</v>
      </c>
      <c r="K13" s="25">
        <v>23.958046</v>
      </c>
      <c r="L13" s="25">
        <v>2.3624651000000001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79</v>
      </c>
      <c r="D14" t="s">
        <v>42</v>
      </c>
      <c r="E14" t="s">
        <v>109</v>
      </c>
      <c r="F14" t="s">
        <v>110</v>
      </c>
      <c r="G14" t="s">
        <v>1</v>
      </c>
      <c r="H14" t="s">
        <v>1</v>
      </c>
      <c r="I14" t="s">
        <v>1</v>
      </c>
      <c r="J14" s="25">
        <v>21.230218887329102</v>
      </c>
      <c r="K14" s="25">
        <v>23.958046</v>
      </c>
      <c r="L14" s="25">
        <v>2.3624651000000001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68</v>
      </c>
      <c r="D15" t="s">
        <v>42</v>
      </c>
      <c r="E15" t="s">
        <v>111</v>
      </c>
      <c r="F15" t="s">
        <v>110</v>
      </c>
      <c r="G15" s="25">
        <v>0.34612745</v>
      </c>
      <c r="H15" s="25">
        <v>2.4977358000000002E-2</v>
      </c>
      <c r="I15" s="25">
        <v>4.7965125999999998</v>
      </c>
      <c r="J15" s="25">
        <v>25.195789337158203</v>
      </c>
      <c r="K15" s="25">
        <v>25.305440000000001</v>
      </c>
      <c r="L15" s="25">
        <v>0.12878954000000001</v>
      </c>
      <c r="M15" s="9">
        <f>K18-K15</f>
        <v>-9.7480180000000001</v>
      </c>
      <c r="N15" s="9">
        <f>SQRT(L15^2+L18^2)</f>
        <v>0.16001675175756974</v>
      </c>
      <c r="O15" s="34">
        <f>$O$6</f>
        <v>-11.292403999999998</v>
      </c>
      <c r="P15" s="9">
        <f t="shared" ref="P15" si="3">M15-O15</f>
        <v>1.5443859999999976</v>
      </c>
      <c r="Q15" s="9">
        <f t="shared" ref="Q15" si="4">N15</f>
        <v>0.16001675175756974</v>
      </c>
      <c r="R15" s="8">
        <f t="shared" ref="R15" si="5">2^(-P15)</f>
        <v>0.34284158096066364</v>
      </c>
      <c r="S15" s="6"/>
    </row>
    <row r="16" spans="1:23" ht="16" x14ac:dyDescent="0.2">
      <c r="A16" s="29"/>
      <c r="B16">
        <v>18</v>
      </c>
      <c r="C16" t="s">
        <v>67</v>
      </c>
      <c r="D16" t="s">
        <v>42</v>
      </c>
      <c r="E16" t="s">
        <v>111</v>
      </c>
      <c r="F16" t="s">
        <v>110</v>
      </c>
      <c r="G16" s="25">
        <v>0.34612745</v>
      </c>
      <c r="H16" s="25">
        <v>2.4977358000000002E-2</v>
      </c>
      <c r="I16" s="25">
        <v>4.7965125999999998</v>
      </c>
      <c r="J16" s="25">
        <v>25.273265838623047</v>
      </c>
      <c r="K16" s="25">
        <v>25.305440000000001</v>
      </c>
      <c r="L16" s="25">
        <v>0.12878954000000001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66</v>
      </c>
      <c r="D17" t="s">
        <v>42</v>
      </c>
      <c r="E17" t="s">
        <v>111</v>
      </c>
      <c r="F17" t="s">
        <v>110</v>
      </c>
      <c r="G17" s="25">
        <v>0.34612745</v>
      </c>
      <c r="H17" s="25">
        <v>2.4977358000000002E-2</v>
      </c>
      <c r="I17" s="25">
        <v>4.7965125999999998</v>
      </c>
      <c r="J17" s="25">
        <v>25.447267532348633</v>
      </c>
      <c r="K17" s="25">
        <v>25.305440000000001</v>
      </c>
      <c r="L17" s="25">
        <v>0.12878954000000001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55</v>
      </c>
      <c r="D18" t="s">
        <v>42</v>
      </c>
      <c r="E18" t="s">
        <v>112</v>
      </c>
      <c r="F18" t="s">
        <v>110</v>
      </c>
      <c r="G18" s="25">
        <v>0.11866709</v>
      </c>
      <c r="H18" s="25">
        <v>8.5785280000000002E-3</v>
      </c>
      <c r="I18" s="25">
        <v>1.6415261000000001</v>
      </c>
      <c r="J18" s="25">
        <v>15.49969482421875</v>
      </c>
      <c r="K18" s="25">
        <v>15.557422000000001</v>
      </c>
      <c r="L18" s="25">
        <v>9.4966389999999998E-2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54</v>
      </c>
      <c r="D19" t="s">
        <v>42</v>
      </c>
      <c r="E19" t="s">
        <v>112</v>
      </c>
      <c r="F19" t="s">
        <v>110</v>
      </c>
      <c r="G19" s="25">
        <v>0.11866709</v>
      </c>
      <c r="H19" s="25">
        <v>8.5785280000000002E-3</v>
      </c>
      <c r="I19" s="25">
        <v>1.6415261000000001</v>
      </c>
      <c r="J19" s="25">
        <v>15.667026519775391</v>
      </c>
      <c r="K19" s="25">
        <v>15.557422000000001</v>
      </c>
      <c r="L19" s="25">
        <v>9.4966389999999998E-2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>
        <v>34</v>
      </c>
      <c r="C20" t="s">
        <v>53</v>
      </c>
      <c r="D20" t="s">
        <v>42</v>
      </c>
      <c r="E20" t="s">
        <v>112</v>
      </c>
      <c r="F20" t="s">
        <v>110</v>
      </c>
      <c r="G20" s="25">
        <v>0.11866709</v>
      </c>
      <c r="H20" s="25">
        <v>8.5785280000000002E-3</v>
      </c>
      <c r="I20" s="25">
        <v>1.6415261000000001</v>
      </c>
      <c r="J20" s="25">
        <v>15.50554084777832</v>
      </c>
      <c r="K20" s="25">
        <v>15.557422000000001</v>
      </c>
      <c r="L20" s="25">
        <v>9.4966389999999998E-2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" t="s">
        <v>107</v>
      </c>
      <c r="B21">
        <v>3</v>
      </c>
      <c r="C21" t="s">
        <v>43</v>
      </c>
      <c r="D21" t="s">
        <v>41</v>
      </c>
      <c r="E21" t="s">
        <v>109</v>
      </c>
      <c r="F21" t="s">
        <v>110</v>
      </c>
      <c r="G21" t="s">
        <v>1</v>
      </c>
      <c r="H21" t="s">
        <v>1</v>
      </c>
      <c r="I21" t="s">
        <v>1</v>
      </c>
      <c r="J21" s="25">
        <v>22.514738082885742</v>
      </c>
      <c r="K21" s="25">
        <v>22.369790999999999</v>
      </c>
      <c r="L21" s="25">
        <v>0.12552685999999999</v>
      </c>
      <c r="M21" s="9">
        <f>K27-K21</f>
        <v>-7.4029039999999995</v>
      </c>
      <c r="N21" s="9">
        <f>SQRT(L21^2+L27^2)</f>
        <v>0.18530434529714757</v>
      </c>
      <c r="O21" s="18">
        <f t="shared" ref="O21" si="6">$O$3</f>
        <v>-11.475633999999999</v>
      </c>
      <c r="P21" s="9">
        <f t="shared" ref="P21" si="7">M21-O21</f>
        <v>4.07273</v>
      </c>
      <c r="Q21" s="9">
        <f t="shared" ref="Q21" si="8">N21</f>
        <v>0.18530434529714757</v>
      </c>
      <c r="R21" s="8">
        <f t="shared" ref="R21" si="9">2^(-P21)</f>
        <v>5.9427314592607666E-2</v>
      </c>
      <c r="S21" s="6">
        <f>LOG(R21,2)</f>
        <v>-4.07273</v>
      </c>
      <c r="T21" s="1" t="s">
        <v>1</v>
      </c>
    </row>
    <row r="22" spans="1:23" ht="16" x14ac:dyDescent="0.2">
      <c r="A22" s="2" t="s">
        <v>114</v>
      </c>
      <c r="B22">
        <v>15</v>
      </c>
      <c r="C22" t="s">
        <v>42</v>
      </c>
      <c r="D22" t="s">
        <v>41</v>
      </c>
      <c r="E22" t="s">
        <v>109</v>
      </c>
      <c r="F22" t="s">
        <v>110</v>
      </c>
      <c r="G22" t="s">
        <v>1</v>
      </c>
      <c r="H22" t="s">
        <v>1</v>
      </c>
      <c r="I22" t="s">
        <v>1</v>
      </c>
      <c r="J22" s="25">
        <v>22.297138214111328</v>
      </c>
      <c r="K22" s="25">
        <v>22.369790999999999</v>
      </c>
      <c r="L22" s="25">
        <v>0.12552685999999999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41</v>
      </c>
      <c r="D23" t="s">
        <v>41</v>
      </c>
      <c r="E23" t="s">
        <v>109</v>
      </c>
      <c r="F23" t="s">
        <v>110</v>
      </c>
      <c r="G23" t="s">
        <v>1</v>
      </c>
      <c r="H23" t="s">
        <v>1</v>
      </c>
      <c r="I23" t="s">
        <v>1</v>
      </c>
      <c r="J23" s="25">
        <v>22.297500610351562</v>
      </c>
      <c r="K23" s="25">
        <v>22.369790999999999</v>
      </c>
      <c r="L23" s="25">
        <v>0.12552685999999999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31</v>
      </c>
      <c r="D24" t="s">
        <v>41</v>
      </c>
      <c r="E24" t="s">
        <v>111</v>
      </c>
      <c r="F24" t="s">
        <v>110</v>
      </c>
      <c r="G24" s="25">
        <v>0.95683700000000005</v>
      </c>
      <c r="H24" s="25">
        <v>0.25530192000000002</v>
      </c>
      <c r="I24" s="25">
        <v>3.5860953000000002</v>
      </c>
      <c r="J24" s="25">
        <v>21.605983734130859</v>
      </c>
      <c r="K24" s="25">
        <v>22.250219999999999</v>
      </c>
      <c r="L24" s="25">
        <v>1.1824330000000001</v>
      </c>
      <c r="M24" s="9">
        <f>K27-K24</f>
        <v>-7.2833329999999989</v>
      </c>
      <c r="N24" s="9">
        <f>SQRT(L24^2+L27^2)</f>
        <v>1.1902640493997729</v>
      </c>
      <c r="O24" s="34">
        <f t="shared" ref="O24" si="10">$O$6</f>
        <v>-11.292403999999998</v>
      </c>
      <c r="P24" s="9">
        <f t="shared" ref="P24" si="11">M24-O24</f>
        <v>4.0090709999999987</v>
      </c>
      <c r="Q24" s="9">
        <f t="shared" ref="Q24" si="12">N24</f>
        <v>1.1902640493997729</v>
      </c>
      <c r="R24" s="8">
        <f t="shared" ref="R24" si="13">2^(-P24)</f>
        <v>6.210826169562618E-2</v>
      </c>
      <c r="S24" s="6"/>
    </row>
    <row r="25" spans="1:23" ht="16" x14ac:dyDescent="0.2">
      <c r="B25">
        <v>19</v>
      </c>
      <c r="C25" t="s">
        <v>30</v>
      </c>
      <c r="D25" t="s">
        <v>41</v>
      </c>
      <c r="E25" t="s">
        <v>111</v>
      </c>
      <c r="F25" t="s">
        <v>110</v>
      </c>
      <c r="G25" s="25">
        <v>0.95683700000000005</v>
      </c>
      <c r="H25" s="25">
        <v>0.25530192000000002</v>
      </c>
      <c r="I25" s="25">
        <v>3.5860953000000002</v>
      </c>
      <c r="J25" s="25">
        <v>23.614866256713867</v>
      </c>
      <c r="K25" s="25">
        <v>22.250219999999999</v>
      </c>
      <c r="L25" s="25">
        <v>1.1824330000000001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29</v>
      </c>
      <c r="D26" t="s">
        <v>41</v>
      </c>
      <c r="E26" t="s">
        <v>111</v>
      </c>
      <c r="F26" t="s">
        <v>110</v>
      </c>
      <c r="G26" s="25">
        <v>0.95683700000000005</v>
      </c>
      <c r="H26" s="25">
        <v>0.25530192000000002</v>
      </c>
      <c r="I26" s="25">
        <v>3.5860953000000002</v>
      </c>
      <c r="J26" s="25">
        <v>21.529806137084961</v>
      </c>
      <c r="K26" s="25">
        <v>22.250219999999999</v>
      </c>
      <c r="L26" s="25">
        <v>1.1824330000000001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19</v>
      </c>
      <c r="D27" t="s">
        <v>41</v>
      </c>
      <c r="E27" t="s">
        <v>112</v>
      </c>
      <c r="F27" t="s">
        <v>110</v>
      </c>
      <c r="G27" s="25">
        <v>5.9427436E-2</v>
      </c>
      <c r="H27" s="25">
        <v>4.8369236000000003E-2</v>
      </c>
      <c r="I27" s="25">
        <v>7.3013770000000006E-2</v>
      </c>
      <c r="J27" s="25">
        <v>14.939035415649414</v>
      </c>
      <c r="K27" s="25">
        <v>14.966887</v>
      </c>
      <c r="L27" s="25">
        <v>0.13631107000000001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18</v>
      </c>
      <c r="D28" t="s">
        <v>41</v>
      </c>
      <c r="E28" t="s">
        <v>112</v>
      </c>
      <c r="F28" t="s">
        <v>110</v>
      </c>
      <c r="G28" s="25">
        <v>5.9427436E-2</v>
      </c>
      <c r="H28" s="25">
        <v>4.8369236000000003E-2</v>
      </c>
      <c r="I28" s="25">
        <v>7.3013770000000006E-2</v>
      </c>
      <c r="J28" s="25">
        <v>15.114973068237305</v>
      </c>
      <c r="K28" s="25">
        <v>14.966887</v>
      </c>
      <c r="L28" s="25">
        <v>0.13631107000000001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17</v>
      </c>
      <c r="D29" t="s">
        <v>41</v>
      </c>
      <c r="E29" t="s">
        <v>112</v>
      </c>
      <c r="F29" t="s">
        <v>110</v>
      </c>
      <c r="G29" s="25">
        <v>5.9427436E-2</v>
      </c>
      <c r="H29" s="25">
        <v>4.8369236000000003E-2</v>
      </c>
      <c r="I29" s="25">
        <v>7.3013770000000006E-2</v>
      </c>
      <c r="J29" s="25">
        <v>14.846652984619141</v>
      </c>
      <c r="K29" s="25">
        <v>14.966887</v>
      </c>
      <c r="L29" s="25">
        <v>0.13631107000000001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107</v>
      </c>
      <c r="B30">
        <v>4</v>
      </c>
      <c r="C30" t="s">
        <v>37</v>
      </c>
      <c r="D30" t="s">
        <v>7</v>
      </c>
      <c r="E30" t="s">
        <v>109</v>
      </c>
      <c r="F30" t="s">
        <v>110</v>
      </c>
      <c r="G30" t="s">
        <v>1</v>
      </c>
      <c r="H30" t="s">
        <v>1</v>
      </c>
      <c r="I30" t="s">
        <v>1</v>
      </c>
      <c r="J30" s="25">
        <v>24.659212112426758</v>
      </c>
      <c r="K30" s="25">
        <v>24.610516000000001</v>
      </c>
      <c r="L30" s="25">
        <v>6.8868620000000005E-2</v>
      </c>
      <c r="M30" s="9">
        <f>K37-K30</f>
        <v>-7.5195129999999999</v>
      </c>
      <c r="N30" s="9">
        <f>SQRT(L30^2+L37^2)</f>
        <v>9.7339642247464622E-2</v>
      </c>
      <c r="O30" s="18">
        <f t="shared" ref="O30" si="14">$O$3</f>
        <v>-11.475633999999999</v>
      </c>
      <c r="P30" s="9">
        <f t="shared" ref="P30" si="15">M30-O30</f>
        <v>3.9561209999999996</v>
      </c>
      <c r="Q30" s="9">
        <f t="shared" ref="Q30" si="16">N30</f>
        <v>9.7339642247464622E-2</v>
      </c>
      <c r="R30" s="8">
        <f t="shared" ref="R30" si="17">2^(-P30)</f>
        <v>6.4430115892123177E-2</v>
      </c>
      <c r="S30" s="9">
        <f>LOG(R30,2)</f>
        <v>-3.9561209999999991</v>
      </c>
      <c r="T30" s="13" t="s">
        <v>1</v>
      </c>
    </row>
    <row r="31" spans="1:23" ht="16" x14ac:dyDescent="0.2">
      <c r="A31" s="29" t="s">
        <v>115</v>
      </c>
      <c r="B31">
        <v>16</v>
      </c>
      <c r="C31" t="s">
        <v>36</v>
      </c>
      <c r="D31" t="s">
        <v>7</v>
      </c>
      <c r="E31" t="s">
        <v>109</v>
      </c>
      <c r="F31" t="s">
        <v>110</v>
      </c>
      <c r="G31" t="s">
        <v>1</v>
      </c>
      <c r="H31" t="s">
        <v>1</v>
      </c>
      <c r="I31" t="s">
        <v>1</v>
      </c>
      <c r="J31" s="25">
        <v>24.561817169189453</v>
      </c>
      <c r="K31" s="25">
        <v>24.610516000000001</v>
      </c>
      <c r="L31" s="25">
        <v>6.8868620000000005E-2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/>
      <c r="C32"/>
      <c r="D32"/>
      <c r="E32"/>
      <c r="F32"/>
      <c r="G32"/>
      <c r="H32"/>
      <c r="I32"/>
      <c r="J32" s="25"/>
      <c r="K32" s="25"/>
      <c r="L32" s="25"/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25</v>
      </c>
      <c r="D33" t="s">
        <v>7</v>
      </c>
      <c r="E33" t="s">
        <v>111</v>
      </c>
      <c r="F33" t="s">
        <v>110</v>
      </c>
      <c r="G33" s="25">
        <v>0.88431746</v>
      </c>
      <c r="H33" s="25">
        <v>0.77568804999999996</v>
      </c>
      <c r="I33" s="25">
        <v>1.0081595999999999</v>
      </c>
      <c r="J33" s="25">
        <v>24.547710418701172</v>
      </c>
      <c r="K33" s="25">
        <v>24.604649999999999</v>
      </c>
      <c r="L33" s="25">
        <v>5.8961052E-2</v>
      </c>
      <c r="M33" s="9">
        <f>K37-K34</f>
        <v>-7.5136469999999989</v>
      </c>
      <c r="N33" s="9">
        <f>SQRT(L34^2+L37^2)</f>
        <v>9.060090940551703E-2</v>
      </c>
      <c r="O33" s="34">
        <f t="shared" ref="O33" si="18">$O$6</f>
        <v>-11.292403999999998</v>
      </c>
      <c r="P33" s="9">
        <f t="shared" ref="P33" si="19">M33-O33</f>
        <v>3.7787569999999988</v>
      </c>
      <c r="Q33" s="9">
        <f t="shared" ref="Q33" si="20">N33</f>
        <v>9.060090940551703E-2</v>
      </c>
      <c r="R33" s="8">
        <f t="shared" ref="R33" si="21">2^(-P33)</f>
        <v>7.2858595770406834E-2</v>
      </c>
      <c r="S33" s="6"/>
    </row>
    <row r="34" spans="1:24" ht="16" x14ac:dyDescent="0.2">
      <c r="A34" s="29"/>
      <c r="B34">
        <v>20</v>
      </c>
      <c r="C34" t="s">
        <v>24</v>
      </c>
      <c r="D34" t="s">
        <v>7</v>
      </c>
      <c r="E34" t="s">
        <v>111</v>
      </c>
      <c r="F34" t="s">
        <v>110</v>
      </c>
      <c r="G34" s="25">
        <v>0.88431746</v>
      </c>
      <c r="H34" s="25">
        <v>0.77568804999999996</v>
      </c>
      <c r="I34" s="25">
        <v>1.0081595999999999</v>
      </c>
      <c r="J34" s="25">
        <v>24.600795745849609</v>
      </c>
      <c r="K34" s="25">
        <v>24.604649999999999</v>
      </c>
      <c r="L34" s="25">
        <v>5.8961052E-2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23</v>
      </c>
      <c r="D35" t="s">
        <v>7</v>
      </c>
      <c r="E35" t="s">
        <v>111</v>
      </c>
      <c r="F35" t="s">
        <v>110</v>
      </c>
      <c r="G35" s="25">
        <v>0.88431746</v>
      </c>
      <c r="H35" s="25">
        <v>0.77568804999999996</v>
      </c>
      <c r="I35" s="25">
        <v>1.0081595999999999</v>
      </c>
      <c r="J35" s="25">
        <v>24.665443420410156</v>
      </c>
      <c r="K35" s="25">
        <v>24.604649999999999</v>
      </c>
      <c r="L35" s="25">
        <v>5.8961052E-2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13</v>
      </c>
      <c r="D36" t="s">
        <v>7</v>
      </c>
      <c r="E36" t="s">
        <v>112</v>
      </c>
      <c r="F36" t="s">
        <v>110</v>
      </c>
      <c r="G36" s="25">
        <v>6.443016E-2</v>
      </c>
      <c r="H36" s="25">
        <v>5.2473409999999998E-2</v>
      </c>
      <c r="I36" s="25">
        <v>7.9111404999999996E-2</v>
      </c>
      <c r="J36" s="25">
        <v>17.139644622802734</v>
      </c>
      <c r="K36" s="25">
        <v>17.091003000000001</v>
      </c>
      <c r="L36" s="25">
        <v>6.8790400000000002E-2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12</v>
      </c>
      <c r="D37" t="s">
        <v>7</v>
      </c>
      <c r="E37" t="s">
        <v>112</v>
      </c>
      <c r="F37" t="s">
        <v>110</v>
      </c>
      <c r="G37" s="25">
        <v>6.443016E-2</v>
      </c>
      <c r="H37" s="25">
        <v>5.2473409999999998E-2</v>
      </c>
      <c r="I37" s="25">
        <v>7.9111404999999996E-2</v>
      </c>
      <c r="J37" s="25">
        <v>17.042360305786133</v>
      </c>
      <c r="K37" s="25">
        <v>17.091003000000001</v>
      </c>
      <c r="L37" s="25">
        <v>6.8790400000000002E-2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/>
      <c r="C38"/>
      <c r="D38"/>
      <c r="E38"/>
      <c r="F38"/>
      <c r="G38" s="25"/>
      <c r="H38" s="25"/>
      <c r="I38" s="25"/>
      <c r="J38" s="25"/>
      <c r="K38" s="25"/>
      <c r="L38" s="25"/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116</v>
      </c>
      <c r="B39">
        <v>25</v>
      </c>
      <c r="C39" t="s">
        <v>85</v>
      </c>
      <c r="D39" t="s">
        <v>116</v>
      </c>
      <c r="E39" t="s">
        <v>109</v>
      </c>
      <c r="F39" t="s">
        <v>110</v>
      </c>
      <c r="G39" t="s">
        <v>1</v>
      </c>
      <c r="H39" t="s">
        <v>1</v>
      </c>
      <c r="I39" t="s">
        <v>1</v>
      </c>
      <c r="J39" s="25">
        <v>34.584682464599609</v>
      </c>
      <c r="K39" s="25">
        <v>34.584682000000001</v>
      </c>
      <c r="L39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33</v>
      </c>
      <c r="C40" t="s">
        <v>60</v>
      </c>
      <c r="D40" t="s">
        <v>116</v>
      </c>
      <c r="E40" t="s">
        <v>112</v>
      </c>
      <c r="F40" t="s">
        <v>110</v>
      </c>
      <c r="G40" t="s">
        <v>1</v>
      </c>
      <c r="H40" t="s">
        <v>1</v>
      </c>
      <c r="I40" t="s">
        <v>1</v>
      </c>
      <c r="J40" t="s">
        <v>117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41</v>
      </c>
      <c r="C41" t="s">
        <v>48</v>
      </c>
      <c r="D41" t="s">
        <v>116</v>
      </c>
      <c r="E41" t="s">
        <v>111</v>
      </c>
      <c r="F41" t="s">
        <v>110</v>
      </c>
      <c r="G41" t="s">
        <v>1</v>
      </c>
      <c r="H41" t="s">
        <v>1</v>
      </c>
      <c r="I41" t="s">
        <v>1</v>
      </c>
      <c r="J41" t="s">
        <v>117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5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5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5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5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5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2E0A8-562C-4E4C-8424-FF3F570078F2}">
  <dimension ref="A1:X58"/>
  <sheetViews>
    <sheetView zoomScale="137" zoomScaleNormal="100" workbookViewId="0">
      <selection activeCell="M3" sqref="M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45" t="s">
        <v>118</v>
      </c>
      <c r="H1" s="45"/>
      <c r="I1" s="45"/>
      <c r="J1" s="45"/>
      <c r="K1" s="45"/>
      <c r="L1" s="45"/>
      <c r="M1" s="46" t="s">
        <v>119</v>
      </c>
      <c r="N1" s="46"/>
      <c r="O1" s="46"/>
      <c r="P1" s="46"/>
      <c r="Q1" s="32"/>
    </row>
    <row r="2" spans="1:23" x14ac:dyDescent="0.15">
      <c r="A2" s="22" t="s">
        <v>103</v>
      </c>
      <c r="B2" s="1" t="s">
        <v>105</v>
      </c>
      <c r="C2" s="1" t="s">
        <v>104</v>
      </c>
      <c r="D2" s="15" t="s">
        <v>102</v>
      </c>
      <c r="E2" s="1" t="s">
        <v>101</v>
      </c>
      <c r="F2" s="1" t="s">
        <v>106</v>
      </c>
      <c r="G2" s="4" t="s">
        <v>100</v>
      </c>
      <c r="H2" s="1" t="s">
        <v>99</v>
      </c>
      <c r="I2" s="1" t="s">
        <v>98</v>
      </c>
      <c r="J2" s="24" t="s">
        <v>97</v>
      </c>
      <c r="K2" s="24" t="s">
        <v>96</v>
      </c>
      <c r="L2" s="15" t="s">
        <v>95</v>
      </c>
      <c r="M2" s="33" t="s">
        <v>121</v>
      </c>
      <c r="N2" s="2" t="s">
        <v>123</v>
      </c>
      <c r="O2" s="2" t="s">
        <v>122</v>
      </c>
      <c r="P2" s="33" t="s">
        <v>94</v>
      </c>
      <c r="Q2" s="2" t="s">
        <v>124</v>
      </c>
      <c r="R2" s="3" t="s">
        <v>93</v>
      </c>
      <c r="S2" s="2" t="s">
        <v>92</v>
      </c>
      <c r="T2" s="1" t="s">
        <v>91</v>
      </c>
      <c r="U2" s="1" t="s">
        <v>90</v>
      </c>
      <c r="V2" s="1" t="s">
        <v>89</v>
      </c>
      <c r="W2" s="1" t="s">
        <v>88</v>
      </c>
    </row>
    <row r="3" spans="1:23" s="13" customFormat="1" ht="16" x14ac:dyDescent="0.2">
      <c r="A3" s="26" t="s">
        <v>107</v>
      </c>
      <c r="B3">
        <v>1</v>
      </c>
      <c r="C3" t="s">
        <v>87</v>
      </c>
      <c r="D3" t="s">
        <v>87</v>
      </c>
      <c r="E3" t="s">
        <v>109</v>
      </c>
      <c r="F3" t="s">
        <v>110</v>
      </c>
      <c r="G3" t="s">
        <v>1</v>
      </c>
      <c r="H3" t="s">
        <v>1</v>
      </c>
      <c r="I3" t="s">
        <v>1</v>
      </c>
      <c r="J3" s="25">
        <v>25.275373458862305</v>
      </c>
      <c r="K3" s="25">
        <v>25.370932</v>
      </c>
      <c r="L3" s="25">
        <v>0.30613681999999998</v>
      </c>
      <c r="M3" s="9">
        <f>K9-K3</f>
        <v>-10.943185</v>
      </c>
      <c r="N3" s="9">
        <f>SQRT(L3^2+L9^2)</f>
        <v>0.31225770080116211</v>
      </c>
      <c r="O3" s="18">
        <f>M21</f>
        <v>-7.4350429999999985</v>
      </c>
      <c r="P3" s="9">
        <f>M3-O3</f>
        <v>-3.5081420000000012</v>
      </c>
      <c r="Q3" s="9">
        <f>N3</f>
        <v>0.31225770080116211</v>
      </c>
      <c r="R3" s="8">
        <f>2^(-P3)</f>
        <v>11.377739105172106</v>
      </c>
      <c r="S3" s="9">
        <f>LOG(R3,2)</f>
        <v>3.5081420000000016</v>
      </c>
      <c r="T3" s="13" t="s">
        <v>1</v>
      </c>
    </row>
    <row r="4" spans="1:23" ht="16" x14ac:dyDescent="0.2">
      <c r="A4" s="2" t="s">
        <v>108</v>
      </c>
      <c r="B4">
        <v>13</v>
      </c>
      <c r="C4" t="s">
        <v>86</v>
      </c>
      <c r="D4" t="s">
        <v>87</v>
      </c>
      <c r="E4" t="s">
        <v>109</v>
      </c>
      <c r="F4" t="s">
        <v>110</v>
      </c>
      <c r="G4" t="s">
        <v>1</v>
      </c>
      <c r="H4" t="s">
        <v>1</v>
      </c>
      <c r="I4" t="s">
        <v>1</v>
      </c>
      <c r="J4" s="25">
        <v>25.123968124389648</v>
      </c>
      <c r="K4" s="25">
        <v>25.370932</v>
      </c>
      <c r="L4" s="25">
        <v>0.30613681999999998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120</v>
      </c>
      <c r="B5">
        <v>25</v>
      </c>
      <c r="C5" t="s">
        <v>85</v>
      </c>
      <c r="D5" t="s">
        <v>87</v>
      </c>
      <c r="E5" t="s">
        <v>109</v>
      </c>
      <c r="F5" t="s">
        <v>110</v>
      </c>
      <c r="G5" t="s">
        <v>1</v>
      </c>
      <c r="H5" t="s">
        <v>1</v>
      </c>
      <c r="I5" t="s">
        <v>1</v>
      </c>
      <c r="J5" s="25">
        <v>25.713447570800781</v>
      </c>
      <c r="K5" s="25">
        <v>25.370932</v>
      </c>
      <c r="L5" s="25">
        <v>0.30613681999999998</v>
      </c>
      <c r="M5" s="9"/>
      <c r="N5" s="9"/>
      <c r="O5" s="9"/>
      <c r="P5" s="9"/>
      <c r="Q5" s="9"/>
      <c r="R5" s="8"/>
      <c r="S5" s="9"/>
    </row>
    <row r="6" spans="1:23" ht="16" x14ac:dyDescent="0.2">
      <c r="B6">
        <v>5</v>
      </c>
      <c r="C6" t="s">
        <v>75</v>
      </c>
      <c r="D6" t="s">
        <v>87</v>
      </c>
      <c r="E6" t="s">
        <v>111</v>
      </c>
      <c r="F6" t="s">
        <v>110</v>
      </c>
      <c r="G6" s="25">
        <v>1</v>
      </c>
      <c r="H6" s="25">
        <v>0.60654989999999998</v>
      </c>
      <c r="I6" s="25">
        <v>1.6486689000000001</v>
      </c>
      <c r="J6" s="25">
        <v>25.171764373779297</v>
      </c>
      <c r="K6" s="25">
        <v>24.913132000000001</v>
      </c>
      <c r="L6" s="25">
        <v>0.32978454000000001</v>
      </c>
      <c r="M6" s="9">
        <f>K9-K6</f>
        <v>-10.485385000000001</v>
      </c>
      <c r="N6" s="9">
        <f>SQRT(L6^2+L9^2)</f>
        <v>0.33547423443973651</v>
      </c>
      <c r="O6" s="18">
        <f>M24</f>
        <v>-6.5912489999999995</v>
      </c>
      <c r="P6" s="9">
        <f>M6-O6</f>
        <v>-3.8941360000000014</v>
      </c>
      <c r="Q6" s="9">
        <f>N6</f>
        <v>0.33547423443973651</v>
      </c>
      <c r="R6" s="8">
        <f>2^(-P6)</f>
        <v>14.867972296213466</v>
      </c>
      <c r="S6" s="9"/>
    </row>
    <row r="7" spans="1:23" ht="16" x14ac:dyDescent="0.2">
      <c r="B7">
        <v>17</v>
      </c>
      <c r="C7" t="s">
        <v>74</v>
      </c>
      <c r="D7" t="s">
        <v>87</v>
      </c>
      <c r="E7" t="s">
        <v>111</v>
      </c>
      <c r="F7" t="s">
        <v>110</v>
      </c>
      <c r="G7" s="25">
        <v>1</v>
      </c>
      <c r="H7" s="25">
        <v>0.60654989999999998</v>
      </c>
      <c r="I7" s="25">
        <v>1.6486689000000001</v>
      </c>
      <c r="J7" s="25">
        <v>24.54176139831543</v>
      </c>
      <c r="K7" s="25">
        <v>24.913132000000001</v>
      </c>
      <c r="L7" s="25">
        <v>0.32978454000000001</v>
      </c>
      <c r="M7" s="9"/>
      <c r="N7" s="9"/>
      <c r="O7" s="9"/>
      <c r="P7" s="9"/>
      <c r="Q7" s="9"/>
      <c r="R7" s="8"/>
      <c r="S7" s="9"/>
    </row>
    <row r="8" spans="1:23" ht="16" x14ac:dyDescent="0.2">
      <c r="B8">
        <v>29</v>
      </c>
      <c r="C8" t="s">
        <v>73</v>
      </c>
      <c r="D8" t="s">
        <v>87</v>
      </c>
      <c r="E8" t="s">
        <v>111</v>
      </c>
      <c r="F8" t="s">
        <v>110</v>
      </c>
      <c r="G8" s="25">
        <v>1</v>
      </c>
      <c r="H8" s="25">
        <v>0.60654989999999998</v>
      </c>
      <c r="I8" s="25">
        <v>1.6486689000000001</v>
      </c>
      <c r="J8" s="25">
        <v>25.02586555480957</v>
      </c>
      <c r="K8" s="25">
        <v>24.913132000000001</v>
      </c>
      <c r="L8" s="25">
        <v>0.32978454000000001</v>
      </c>
      <c r="M8" s="9"/>
      <c r="N8" s="9"/>
      <c r="O8" s="9"/>
      <c r="P8" s="9"/>
      <c r="Q8" s="9"/>
      <c r="R8" s="8"/>
      <c r="S8" s="9"/>
    </row>
    <row r="9" spans="1:23" ht="16" x14ac:dyDescent="0.2">
      <c r="B9">
        <v>9</v>
      </c>
      <c r="C9" t="s">
        <v>62</v>
      </c>
      <c r="D9" t="s">
        <v>87</v>
      </c>
      <c r="E9" t="s">
        <v>112</v>
      </c>
      <c r="F9" t="s">
        <v>110</v>
      </c>
      <c r="G9" s="25">
        <v>1</v>
      </c>
      <c r="H9" s="25">
        <v>0.70684060000000004</v>
      </c>
      <c r="I9" s="25">
        <v>1.4147462</v>
      </c>
      <c r="J9" s="25">
        <v>14.373210906982422</v>
      </c>
      <c r="K9" s="25">
        <v>14.427747</v>
      </c>
      <c r="L9" s="25">
        <v>6.1523321999999998E-2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>
        <v>21</v>
      </c>
      <c r="C10" t="s">
        <v>61</v>
      </c>
      <c r="D10" t="s">
        <v>87</v>
      </c>
      <c r="E10" t="s">
        <v>112</v>
      </c>
      <c r="F10" t="s">
        <v>110</v>
      </c>
      <c r="G10" s="25">
        <v>1</v>
      </c>
      <c r="H10" s="25">
        <v>0.70684060000000004</v>
      </c>
      <c r="I10" s="25">
        <v>1.4147462</v>
      </c>
      <c r="J10" s="25">
        <v>14.41558837890625</v>
      </c>
      <c r="K10" s="25">
        <v>14.427747</v>
      </c>
      <c r="L10" s="25">
        <v>6.1523321999999998E-2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>
        <v>33</v>
      </c>
      <c r="C11" t="s">
        <v>60</v>
      </c>
      <c r="D11" t="s">
        <v>87</v>
      </c>
      <c r="E11" t="s">
        <v>112</v>
      </c>
      <c r="F11" t="s">
        <v>110</v>
      </c>
      <c r="G11" s="25">
        <v>1</v>
      </c>
      <c r="H11" s="25">
        <v>0.70684060000000004</v>
      </c>
      <c r="I11" s="25">
        <v>1.4147462</v>
      </c>
      <c r="J11" s="25">
        <v>14.494441986083984</v>
      </c>
      <c r="K11" s="25">
        <v>14.427747</v>
      </c>
      <c r="L11" s="25">
        <v>6.1523321999999998E-2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107</v>
      </c>
      <c r="B12" s="16">
        <v>2</v>
      </c>
      <c r="C12" s="16" t="s">
        <v>81</v>
      </c>
      <c r="D12" s="16" t="s">
        <v>86</v>
      </c>
      <c r="E12" s="16" t="s">
        <v>109</v>
      </c>
      <c r="F12" s="16" t="s">
        <v>110</v>
      </c>
      <c r="G12" s="16" t="s">
        <v>1</v>
      </c>
      <c r="H12" s="16" t="s">
        <v>1</v>
      </c>
      <c r="I12" s="16" t="s">
        <v>1</v>
      </c>
      <c r="J12" s="28">
        <v>24.962724685668945</v>
      </c>
      <c r="K12" s="28">
        <v>25.389337999999999</v>
      </c>
      <c r="L12" s="28">
        <v>0.37189003999999998</v>
      </c>
      <c r="M12" s="9">
        <f t="shared" ref="M12" si="0">K18-K12</f>
        <v>-9.3997439999999983</v>
      </c>
      <c r="N12" s="9">
        <f t="shared" ref="N12" si="1">SQRT(L12^2+L18^2)</f>
        <v>0.40069032083025913</v>
      </c>
      <c r="O12" s="18">
        <f>$O$3</f>
        <v>-7.4350429999999985</v>
      </c>
      <c r="P12" s="9">
        <f t="shared" ref="P12" si="2">M12-O12</f>
        <v>-1.9647009999999998</v>
      </c>
      <c r="Q12" s="9">
        <f t="shared" ref="Q12" si="3">N12</f>
        <v>0.40069032083025913</v>
      </c>
      <c r="R12" s="8">
        <f t="shared" ref="R12" si="4">2^(-P12)</f>
        <v>3.9033179926849608</v>
      </c>
      <c r="S12" s="9">
        <f>LOG(R12,2)</f>
        <v>1.9647009999999998</v>
      </c>
      <c r="T12" s="13" t="s">
        <v>1</v>
      </c>
    </row>
    <row r="13" spans="1:23" ht="16" x14ac:dyDescent="0.2">
      <c r="A13" s="29" t="s">
        <v>113</v>
      </c>
      <c r="B13">
        <v>14</v>
      </c>
      <c r="C13" t="s">
        <v>80</v>
      </c>
      <c r="D13" t="s">
        <v>86</v>
      </c>
      <c r="E13" t="s">
        <v>109</v>
      </c>
      <c r="F13" t="s">
        <v>110</v>
      </c>
      <c r="G13" t="s">
        <v>1</v>
      </c>
      <c r="H13" t="s">
        <v>1</v>
      </c>
      <c r="I13" t="s">
        <v>1</v>
      </c>
      <c r="J13" s="25">
        <v>25.645097732543945</v>
      </c>
      <c r="K13" s="25">
        <v>25.389337999999999</v>
      </c>
      <c r="L13" s="25">
        <v>0.37189003999999998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>
        <v>26</v>
      </c>
      <c r="C14" t="s">
        <v>79</v>
      </c>
      <c r="D14" t="s">
        <v>86</v>
      </c>
      <c r="E14" t="s">
        <v>109</v>
      </c>
      <c r="F14" t="s">
        <v>110</v>
      </c>
      <c r="G14" t="s">
        <v>1</v>
      </c>
      <c r="H14" t="s">
        <v>1</v>
      </c>
      <c r="I14" t="s">
        <v>1</v>
      </c>
      <c r="J14" s="25">
        <v>25.560195922851562</v>
      </c>
      <c r="K14" s="25">
        <v>25.389337999999999</v>
      </c>
      <c r="L14" s="25">
        <v>0.37189003999999998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>
        <v>6</v>
      </c>
      <c r="C15" t="s">
        <v>68</v>
      </c>
      <c r="D15" t="s">
        <v>86</v>
      </c>
      <c r="E15" t="s">
        <v>111</v>
      </c>
      <c r="F15" t="s">
        <v>110</v>
      </c>
      <c r="G15" s="25">
        <v>0.67736834000000001</v>
      </c>
      <c r="H15" s="25">
        <v>0.42406877999999998</v>
      </c>
      <c r="I15" s="25">
        <v>1.0819657</v>
      </c>
      <c r="J15" s="25">
        <v>25.622682571411133</v>
      </c>
      <c r="K15" s="25">
        <v>25.493528000000001</v>
      </c>
      <c r="L15" s="25">
        <v>0.19837463999999999</v>
      </c>
      <c r="M15" s="9">
        <f t="shared" ref="M15" si="5">K18-K15</f>
        <v>-9.503934000000001</v>
      </c>
      <c r="N15" s="9">
        <f t="shared" ref="N15" si="6">SQRT(L15^2+L18^2)</f>
        <v>0.24819957524335934</v>
      </c>
      <c r="O15" s="34">
        <f>$O$6</f>
        <v>-6.5912489999999995</v>
      </c>
      <c r="P15" s="9">
        <f t="shared" ref="P15" si="7">M15-O15</f>
        <v>-2.9126850000000015</v>
      </c>
      <c r="Q15" s="9">
        <f t="shared" ref="Q15" si="8">N15</f>
        <v>0.24819957524335934</v>
      </c>
      <c r="R15" s="8">
        <f t="shared" ref="R15" si="9">2^(-P15)</f>
        <v>7.5301833863278143</v>
      </c>
      <c r="S15" s="6"/>
    </row>
    <row r="16" spans="1:23" ht="16" x14ac:dyDescent="0.2">
      <c r="A16" s="29"/>
      <c r="B16">
        <v>18</v>
      </c>
      <c r="C16" t="s">
        <v>67</v>
      </c>
      <c r="D16" t="s">
        <v>86</v>
      </c>
      <c r="E16" t="s">
        <v>111</v>
      </c>
      <c r="F16" t="s">
        <v>110</v>
      </c>
      <c r="G16" s="25">
        <v>0.67736834000000001</v>
      </c>
      <c r="H16" s="25">
        <v>0.42406877999999998</v>
      </c>
      <c r="I16" s="25">
        <v>1.0819657</v>
      </c>
      <c r="J16" s="25">
        <v>25.265115737915039</v>
      </c>
      <c r="K16" s="25">
        <v>25.493528000000001</v>
      </c>
      <c r="L16" s="25">
        <v>0.19837463999999999</v>
      </c>
      <c r="M16" s="9"/>
      <c r="N16" s="9"/>
      <c r="O16" s="6"/>
      <c r="P16" s="9"/>
      <c r="Q16" s="9"/>
      <c r="R16" s="8"/>
      <c r="S16" s="6"/>
    </row>
    <row r="17" spans="1:23" ht="16" x14ac:dyDescent="0.2">
      <c r="A17" s="29"/>
      <c r="B17">
        <v>30</v>
      </c>
      <c r="C17" t="s">
        <v>66</v>
      </c>
      <c r="D17" t="s">
        <v>86</v>
      </c>
      <c r="E17" t="s">
        <v>111</v>
      </c>
      <c r="F17" t="s">
        <v>110</v>
      </c>
      <c r="G17" s="25">
        <v>0.67736834000000001</v>
      </c>
      <c r="H17" s="25">
        <v>0.42406877999999998</v>
      </c>
      <c r="I17" s="25">
        <v>1.0819657</v>
      </c>
      <c r="J17" s="25">
        <v>25.592784881591797</v>
      </c>
      <c r="K17" s="25">
        <v>25.493528000000001</v>
      </c>
      <c r="L17" s="25">
        <v>0.19837463999999999</v>
      </c>
      <c r="M17" s="9"/>
      <c r="N17" s="9"/>
      <c r="O17" s="6"/>
      <c r="P17" s="9"/>
      <c r="Q17" s="9"/>
      <c r="R17" s="8"/>
      <c r="S17" s="6"/>
    </row>
    <row r="18" spans="1:23" ht="16" x14ac:dyDescent="0.2">
      <c r="A18" s="29"/>
      <c r="B18">
        <v>10</v>
      </c>
      <c r="C18" t="s">
        <v>55</v>
      </c>
      <c r="D18" t="s">
        <v>86</v>
      </c>
      <c r="E18" t="s">
        <v>112</v>
      </c>
      <c r="F18" t="s">
        <v>110</v>
      </c>
      <c r="G18" s="25">
        <v>0.34306695999999998</v>
      </c>
      <c r="H18" s="25">
        <v>0.21979994999999999</v>
      </c>
      <c r="I18" s="25">
        <v>0.53546386999999995</v>
      </c>
      <c r="J18" s="25">
        <v>16.102027893066406</v>
      </c>
      <c r="K18" s="25">
        <v>15.989594</v>
      </c>
      <c r="L18" s="25">
        <v>0.14916612000000001</v>
      </c>
      <c r="M18" s="9"/>
      <c r="N18" s="9"/>
      <c r="O18" s="6"/>
      <c r="P18" s="9"/>
      <c r="Q18" s="9"/>
      <c r="R18" s="8"/>
      <c r="S18" s="6"/>
      <c r="T18" s="1" t="s">
        <v>1</v>
      </c>
      <c r="U18" s="5"/>
      <c r="V18" s="5"/>
      <c r="W18" s="5"/>
    </row>
    <row r="19" spans="1:23" ht="16" x14ac:dyDescent="0.2">
      <c r="A19" s="29"/>
      <c r="B19">
        <v>22</v>
      </c>
      <c r="C19" t="s">
        <v>54</v>
      </c>
      <c r="D19" t="s">
        <v>86</v>
      </c>
      <c r="E19" t="s">
        <v>112</v>
      </c>
      <c r="F19" t="s">
        <v>110</v>
      </c>
      <c r="G19" s="25">
        <v>0.34306695999999998</v>
      </c>
      <c r="H19" s="25">
        <v>0.21979994999999999</v>
      </c>
      <c r="I19" s="25">
        <v>0.53546386999999995</v>
      </c>
      <c r="J19" s="25">
        <v>16.046380996704102</v>
      </c>
      <c r="K19" s="25">
        <v>15.989594</v>
      </c>
      <c r="L19" s="25">
        <v>0.14916612000000001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 s="17">
        <v>34</v>
      </c>
      <c r="C20" s="17" t="s">
        <v>53</v>
      </c>
      <c r="D20" s="17" t="s">
        <v>86</v>
      </c>
      <c r="E20" s="17" t="s">
        <v>112</v>
      </c>
      <c r="F20" s="17" t="s">
        <v>110</v>
      </c>
      <c r="G20" s="31">
        <v>0.34306695999999998</v>
      </c>
      <c r="H20" s="31">
        <v>0.21979994999999999</v>
      </c>
      <c r="I20" s="31">
        <v>0.53546386999999995</v>
      </c>
      <c r="J20" s="31">
        <v>15.820375442504883</v>
      </c>
      <c r="K20" s="31">
        <v>15.989594</v>
      </c>
      <c r="L20" s="31">
        <v>0.14916612000000001</v>
      </c>
      <c r="M20" s="9"/>
      <c r="N20" s="6"/>
      <c r="O20" s="12"/>
      <c r="P20" s="6"/>
      <c r="Q20" s="6"/>
      <c r="R20" s="7"/>
      <c r="S20" s="12"/>
      <c r="T20" s="10" t="s">
        <v>1</v>
      </c>
      <c r="U20" s="11"/>
      <c r="V20" s="11"/>
      <c r="W20" s="11"/>
    </row>
    <row r="21" spans="1:23" ht="16" x14ac:dyDescent="0.2">
      <c r="A21" s="20" t="s">
        <v>107</v>
      </c>
      <c r="B21">
        <v>3</v>
      </c>
      <c r="C21" t="s">
        <v>43</v>
      </c>
      <c r="D21" t="s">
        <v>85</v>
      </c>
      <c r="E21" t="s">
        <v>109</v>
      </c>
      <c r="F21" t="s">
        <v>110</v>
      </c>
      <c r="G21" t="s">
        <v>1</v>
      </c>
      <c r="H21" t="s">
        <v>1</v>
      </c>
      <c r="I21" t="s">
        <v>1</v>
      </c>
      <c r="J21" s="25">
        <v>22.391731262207031</v>
      </c>
      <c r="K21" s="25">
        <v>22.442557999999998</v>
      </c>
      <c r="L21" s="25">
        <v>8.6664854999999999E-2</v>
      </c>
      <c r="M21" s="9">
        <f t="shared" ref="M21" si="10">K27-K21</f>
        <v>-7.4350429999999985</v>
      </c>
      <c r="N21" s="9">
        <f t="shared" ref="N21" si="11">SQRT(L21^2+L27^2)</f>
        <v>9.1150431178576879E-2</v>
      </c>
      <c r="O21" s="18">
        <f t="shared" ref="O21" si="12">$O$3</f>
        <v>-7.4350429999999985</v>
      </c>
      <c r="P21" s="9">
        <f t="shared" ref="P21" si="13">M21-O21</f>
        <v>0</v>
      </c>
      <c r="Q21" s="9">
        <f t="shared" ref="Q21" si="14">N21</f>
        <v>9.1150431178576879E-2</v>
      </c>
      <c r="R21" s="8">
        <f t="shared" ref="R21" si="15">2^(-P21)</f>
        <v>1</v>
      </c>
      <c r="S21" s="6">
        <f>LOG(R21,2)</f>
        <v>0</v>
      </c>
      <c r="T21" s="1" t="s">
        <v>1</v>
      </c>
    </row>
    <row r="22" spans="1:23" ht="16" x14ac:dyDescent="0.2">
      <c r="A22" s="20" t="s">
        <v>114</v>
      </c>
      <c r="B22">
        <v>15</v>
      </c>
      <c r="C22" t="s">
        <v>42</v>
      </c>
      <c r="D22" t="s">
        <v>85</v>
      </c>
      <c r="E22" t="s">
        <v>109</v>
      </c>
      <c r="F22" t="s">
        <v>110</v>
      </c>
      <c r="G22" t="s">
        <v>1</v>
      </c>
      <c r="H22" t="s">
        <v>1</v>
      </c>
      <c r="I22" t="s">
        <v>1</v>
      </c>
      <c r="J22" s="25">
        <v>22.393316268920898</v>
      </c>
      <c r="K22" s="25">
        <v>22.442557999999998</v>
      </c>
      <c r="L22" s="25">
        <v>8.6664854999999999E-2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>
        <v>27</v>
      </c>
      <c r="C23" t="s">
        <v>41</v>
      </c>
      <c r="D23" t="s">
        <v>85</v>
      </c>
      <c r="E23" t="s">
        <v>109</v>
      </c>
      <c r="F23" t="s">
        <v>110</v>
      </c>
      <c r="G23" t="s">
        <v>1</v>
      </c>
      <c r="H23" t="s">
        <v>1</v>
      </c>
      <c r="I23" t="s">
        <v>1</v>
      </c>
      <c r="J23" s="25">
        <v>22.542625427246094</v>
      </c>
      <c r="K23" s="25">
        <v>22.442557999999998</v>
      </c>
      <c r="L23" s="25">
        <v>8.6664854999999999E-2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>
        <v>7</v>
      </c>
      <c r="C24" t="s">
        <v>31</v>
      </c>
      <c r="D24" t="s">
        <v>85</v>
      </c>
      <c r="E24" t="s">
        <v>111</v>
      </c>
      <c r="F24" t="s">
        <v>110</v>
      </c>
      <c r="G24" s="25">
        <v>1.3067586</v>
      </c>
      <c r="H24" s="25">
        <v>0.95427596999999997</v>
      </c>
      <c r="I24" s="25">
        <v>1.7894384999999999</v>
      </c>
      <c r="J24" s="25">
        <v>21.88426399230957</v>
      </c>
      <c r="K24" s="25">
        <v>21.598763999999999</v>
      </c>
      <c r="L24" s="25">
        <v>0.26931860000000002</v>
      </c>
      <c r="M24" s="9">
        <f t="shared" ref="M24" si="16">K27-K24</f>
        <v>-6.5912489999999995</v>
      </c>
      <c r="N24" s="9">
        <f t="shared" ref="N24" si="17">SQRT(L24^2+L27^2)</f>
        <v>0.27079533289521346</v>
      </c>
      <c r="O24" s="34">
        <f t="shared" ref="O24" si="18">$O$6</f>
        <v>-6.5912489999999995</v>
      </c>
      <c r="P24" s="9">
        <f t="shared" ref="P24" si="19">M24-O24</f>
        <v>0</v>
      </c>
      <c r="Q24" s="9">
        <f t="shared" ref="Q24" si="20">N24</f>
        <v>0.27079533289521346</v>
      </c>
      <c r="R24" s="8">
        <f t="shared" ref="R24" si="21">2^(-P24)</f>
        <v>1</v>
      </c>
      <c r="S24" s="6"/>
    </row>
    <row r="25" spans="1:23" ht="16" x14ac:dyDescent="0.2">
      <c r="B25">
        <v>19</v>
      </c>
      <c r="C25" t="s">
        <v>30</v>
      </c>
      <c r="D25" t="s">
        <v>85</v>
      </c>
      <c r="E25" t="s">
        <v>111</v>
      </c>
      <c r="F25" t="s">
        <v>110</v>
      </c>
      <c r="G25" s="25">
        <v>1.3067586</v>
      </c>
      <c r="H25" s="25">
        <v>0.95427596999999997</v>
      </c>
      <c r="I25" s="25">
        <v>1.7894384999999999</v>
      </c>
      <c r="J25" s="25">
        <v>21.3492431640625</v>
      </c>
      <c r="K25" s="25">
        <v>21.598763999999999</v>
      </c>
      <c r="L25" s="25">
        <v>0.26931860000000002</v>
      </c>
      <c r="M25" s="9"/>
      <c r="N25" s="9"/>
      <c r="O25" s="6"/>
      <c r="P25" s="9"/>
      <c r="Q25" s="9"/>
      <c r="R25" s="8"/>
      <c r="S25" s="6"/>
    </row>
    <row r="26" spans="1:23" ht="16" x14ac:dyDescent="0.2">
      <c r="B26">
        <v>31</v>
      </c>
      <c r="C26" t="s">
        <v>29</v>
      </c>
      <c r="D26" t="s">
        <v>85</v>
      </c>
      <c r="E26" t="s">
        <v>111</v>
      </c>
      <c r="F26" t="s">
        <v>110</v>
      </c>
      <c r="G26" s="25">
        <v>1.3067586</v>
      </c>
      <c r="H26" s="25">
        <v>0.95427596999999997</v>
      </c>
      <c r="I26" s="25">
        <v>1.7894384999999999</v>
      </c>
      <c r="J26" s="25">
        <v>21.562789916992188</v>
      </c>
      <c r="K26" s="25">
        <v>21.598763999999999</v>
      </c>
      <c r="L26" s="25">
        <v>0.26931860000000002</v>
      </c>
      <c r="M26" s="9"/>
      <c r="N26" s="9"/>
      <c r="O26" s="6"/>
      <c r="P26" s="9"/>
      <c r="Q26" s="9"/>
      <c r="R26" s="8"/>
      <c r="S26" s="6"/>
    </row>
    <row r="27" spans="1:23" ht="16" x14ac:dyDescent="0.2">
      <c r="B27">
        <v>11</v>
      </c>
      <c r="C27" t="s">
        <v>19</v>
      </c>
      <c r="D27" t="s">
        <v>85</v>
      </c>
      <c r="E27" t="s">
        <v>112</v>
      </c>
      <c r="F27" t="s">
        <v>110</v>
      </c>
      <c r="G27" s="25">
        <v>8.7891010000000006E-2</v>
      </c>
      <c r="H27" s="25">
        <v>7.9425549999999998E-2</v>
      </c>
      <c r="I27" s="25">
        <v>9.7258754000000003E-2</v>
      </c>
      <c r="J27" s="25">
        <v>15.024712562561035</v>
      </c>
      <c r="K27" s="25">
        <v>15.007515</v>
      </c>
      <c r="L27" s="25">
        <v>2.8241883999999998E-2</v>
      </c>
      <c r="M27" s="9"/>
      <c r="N27" s="9"/>
      <c r="O27" s="6"/>
      <c r="P27" s="9"/>
      <c r="Q27" s="9"/>
      <c r="R27" s="8"/>
      <c r="S27" s="6"/>
      <c r="T27" s="1" t="s">
        <v>1</v>
      </c>
      <c r="U27" s="5"/>
      <c r="V27" s="5"/>
      <c r="W27" s="5"/>
    </row>
    <row r="28" spans="1:23" ht="16" x14ac:dyDescent="0.2">
      <c r="B28">
        <v>23</v>
      </c>
      <c r="C28" t="s">
        <v>18</v>
      </c>
      <c r="D28" t="s">
        <v>85</v>
      </c>
      <c r="E28" t="s">
        <v>112</v>
      </c>
      <c r="F28" t="s">
        <v>110</v>
      </c>
      <c r="G28" s="25">
        <v>8.7891010000000006E-2</v>
      </c>
      <c r="H28" s="25">
        <v>7.9425549999999998E-2</v>
      </c>
      <c r="I28" s="25">
        <v>9.7258754000000003E-2</v>
      </c>
      <c r="J28" s="25">
        <v>15.022912979125977</v>
      </c>
      <c r="K28" s="25">
        <v>15.007515</v>
      </c>
      <c r="L28" s="25">
        <v>2.8241883999999998E-2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>
        <v>35</v>
      </c>
      <c r="C29" t="s">
        <v>17</v>
      </c>
      <c r="D29" t="s">
        <v>85</v>
      </c>
      <c r="E29" t="s">
        <v>112</v>
      </c>
      <c r="F29" t="s">
        <v>110</v>
      </c>
      <c r="G29" s="25">
        <v>8.7891010000000006E-2</v>
      </c>
      <c r="H29" s="25">
        <v>7.9425549999999998E-2</v>
      </c>
      <c r="I29" s="25">
        <v>9.7258754000000003E-2</v>
      </c>
      <c r="J29" s="25">
        <v>14.974921226501465</v>
      </c>
      <c r="K29" s="25">
        <v>15.007515</v>
      </c>
      <c r="L29" s="25">
        <v>2.8241883999999998E-2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107</v>
      </c>
      <c r="B30" s="16">
        <v>4</v>
      </c>
      <c r="C30" s="16" t="s">
        <v>37</v>
      </c>
      <c r="D30" s="16" t="s">
        <v>49</v>
      </c>
      <c r="E30" s="16" t="s">
        <v>109</v>
      </c>
      <c r="F30" s="16" t="s">
        <v>110</v>
      </c>
      <c r="G30" s="16" t="s">
        <v>1</v>
      </c>
      <c r="H30" s="16" t="s">
        <v>1</v>
      </c>
      <c r="I30" s="16" t="s">
        <v>1</v>
      </c>
      <c r="J30" s="28">
        <v>24.717683792114258</v>
      </c>
      <c r="K30" s="28">
        <v>24.555579999999999</v>
      </c>
      <c r="L30" s="28">
        <v>0.20175306000000001</v>
      </c>
      <c r="M30" s="9">
        <f t="shared" ref="M30" si="22">K36-K30</f>
        <v>-8.1258920000000003</v>
      </c>
      <c r="N30" s="9">
        <f t="shared" ref="N30" si="23">SQRT(L30^2+L36^2)</f>
        <v>0.28719360393347065</v>
      </c>
      <c r="O30" s="18">
        <f t="shared" ref="O30" si="24">$O$3</f>
        <v>-7.4350429999999985</v>
      </c>
      <c r="P30" s="9">
        <f t="shared" ref="P30" si="25">M30-O30</f>
        <v>-0.69084900000000182</v>
      </c>
      <c r="Q30" s="9">
        <f t="shared" ref="Q30" si="26">N30</f>
        <v>0.28719360393347065</v>
      </c>
      <c r="R30" s="8">
        <f t="shared" ref="R30" si="27">2^(-P30)</f>
        <v>1.6142331860889778</v>
      </c>
      <c r="S30" s="9">
        <f>LOG(R30,2)</f>
        <v>0.69084900000000182</v>
      </c>
      <c r="T30" s="13" t="s">
        <v>1</v>
      </c>
    </row>
    <row r="31" spans="1:23" ht="16" x14ac:dyDescent="0.2">
      <c r="A31" s="29" t="s">
        <v>115</v>
      </c>
      <c r="B31">
        <v>16</v>
      </c>
      <c r="C31" t="s">
        <v>36</v>
      </c>
      <c r="D31" t="s">
        <v>49</v>
      </c>
      <c r="E31" t="s">
        <v>109</v>
      </c>
      <c r="F31" t="s">
        <v>110</v>
      </c>
      <c r="G31" t="s">
        <v>1</v>
      </c>
      <c r="H31" t="s">
        <v>1</v>
      </c>
      <c r="I31" t="s">
        <v>1</v>
      </c>
      <c r="J31" s="25">
        <v>24.329627990722656</v>
      </c>
      <c r="K31" s="25">
        <v>24.555579999999999</v>
      </c>
      <c r="L31" s="25">
        <v>0.20175306000000001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>
        <v>28</v>
      </c>
      <c r="C32" t="s">
        <v>35</v>
      </c>
      <c r="D32" t="s">
        <v>49</v>
      </c>
      <c r="E32" t="s">
        <v>109</v>
      </c>
      <c r="F32" t="s">
        <v>110</v>
      </c>
      <c r="G32" t="s">
        <v>1</v>
      </c>
      <c r="H32" t="s">
        <v>1</v>
      </c>
      <c r="I32" t="s">
        <v>1</v>
      </c>
      <c r="J32" s="25">
        <v>24.619428634643555</v>
      </c>
      <c r="K32" s="25">
        <v>24.555579999999999</v>
      </c>
      <c r="L32" s="25">
        <v>0.20175306000000001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>
        <v>8</v>
      </c>
      <c r="C33" t="s">
        <v>25</v>
      </c>
      <c r="D33" t="s">
        <v>49</v>
      </c>
      <c r="E33" t="s">
        <v>111</v>
      </c>
      <c r="F33" t="s">
        <v>110</v>
      </c>
      <c r="G33" s="25">
        <v>0.69200830000000002</v>
      </c>
      <c r="H33" s="25">
        <v>0.54642809999999997</v>
      </c>
      <c r="I33" s="25">
        <v>0.87637423999999997</v>
      </c>
      <c r="J33" s="25">
        <v>24.58685302734375</v>
      </c>
      <c r="K33" s="25">
        <v>24.628920000000001</v>
      </c>
      <c r="L33" s="25">
        <v>6.6969319999999999E-2</v>
      </c>
      <c r="M33" s="9">
        <f t="shared" ref="M33" si="28">K36-K33</f>
        <v>-8.1992320000000021</v>
      </c>
      <c r="N33" s="9">
        <f t="shared" ref="N33" si="29">SQRT(L33^2+L36^2)</f>
        <v>0.21508314378907983</v>
      </c>
      <c r="O33" s="34">
        <f t="shared" ref="O33" si="30">$O$6</f>
        <v>-6.5912489999999995</v>
      </c>
      <c r="P33" s="9">
        <f t="shared" ref="P33" si="31">M33-O33</f>
        <v>-1.6079830000000026</v>
      </c>
      <c r="Q33" s="9">
        <f t="shared" ref="Q33" si="32">N33</f>
        <v>0.21508314378907983</v>
      </c>
      <c r="R33" s="8">
        <f t="shared" ref="R33" si="33">2^(-P33)</f>
        <v>3.0482537413636468</v>
      </c>
      <c r="S33" s="6"/>
    </row>
    <row r="34" spans="1:24" ht="16" x14ac:dyDescent="0.2">
      <c r="A34" s="29"/>
      <c r="B34">
        <v>20</v>
      </c>
      <c r="C34" t="s">
        <v>24</v>
      </c>
      <c r="D34" t="s">
        <v>49</v>
      </c>
      <c r="E34" t="s">
        <v>111</v>
      </c>
      <c r="F34" t="s">
        <v>110</v>
      </c>
      <c r="G34" s="25">
        <v>0.69200830000000002</v>
      </c>
      <c r="H34" s="25">
        <v>0.54642809999999997</v>
      </c>
      <c r="I34" s="25">
        <v>0.87637423999999997</v>
      </c>
      <c r="J34" s="25">
        <v>24.593759536743164</v>
      </c>
      <c r="K34" s="25">
        <v>24.628920000000001</v>
      </c>
      <c r="L34" s="25">
        <v>6.6969319999999999E-2</v>
      </c>
      <c r="M34" s="9"/>
      <c r="N34" s="9"/>
      <c r="O34" s="6"/>
      <c r="P34" s="9"/>
      <c r="Q34" s="9"/>
      <c r="R34" s="8"/>
      <c r="S34" s="6"/>
    </row>
    <row r="35" spans="1:24" ht="16" x14ac:dyDescent="0.2">
      <c r="A35" s="29"/>
      <c r="B35">
        <v>32</v>
      </c>
      <c r="C35" t="s">
        <v>23</v>
      </c>
      <c r="D35" t="s">
        <v>49</v>
      </c>
      <c r="E35" t="s">
        <v>111</v>
      </c>
      <c r="F35" t="s">
        <v>110</v>
      </c>
      <c r="G35" s="25">
        <v>0.69200830000000002</v>
      </c>
      <c r="H35" s="25">
        <v>0.54642809999999997</v>
      </c>
      <c r="I35" s="25">
        <v>0.87637423999999997</v>
      </c>
      <c r="J35" s="25">
        <v>24.706146240234375</v>
      </c>
      <c r="K35" s="25">
        <v>24.628920000000001</v>
      </c>
      <c r="L35" s="25">
        <v>6.6969319999999999E-2</v>
      </c>
      <c r="M35" s="9"/>
      <c r="N35" s="9"/>
      <c r="O35" s="6"/>
      <c r="P35" s="9"/>
      <c r="Q35" s="9"/>
      <c r="R35" s="8"/>
      <c r="S35" s="6"/>
    </row>
    <row r="36" spans="1:24" ht="16" x14ac:dyDescent="0.2">
      <c r="A36" s="29"/>
      <c r="B36">
        <v>12</v>
      </c>
      <c r="C36" t="s">
        <v>13</v>
      </c>
      <c r="D36" t="s">
        <v>49</v>
      </c>
      <c r="E36" t="s">
        <v>112</v>
      </c>
      <c r="F36" t="s">
        <v>110</v>
      </c>
      <c r="G36" s="25">
        <v>0.1418768</v>
      </c>
      <c r="H36" s="25">
        <v>0.10311632599999999</v>
      </c>
      <c r="I36" s="25">
        <v>0.19520698</v>
      </c>
      <c r="J36" s="25">
        <v>16.662818908691406</v>
      </c>
      <c r="K36" s="25">
        <v>16.429687999999999</v>
      </c>
      <c r="L36" s="25">
        <v>0.20439146</v>
      </c>
      <c r="M36" s="9"/>
      <c r="N36" s="9"/>
      <c r="O36" s="6"/>
      <c r="P36" s="9"/>
      <c r="Q36" s="9"/>
      <c r="R36" s="8"/>
      <c r="S36" s="6"/>
      <c r="T36" s="1" t="s">
        <v>1</v>
      </c>
      <c r="U36" s="5"/>
      <c r="V36" s="5"/>
      <c r="W36" s="5"/>
    </row>
    <row r="37" spans="1:24" ht="16" x14ac:dyDescent="0.2">
      <c r="A37" s="29"/>
      <c r="B37">
        <v>24</v>
      </c>
      <c r="C37" t="s">
        <v>12</v>
      </c>
      <c r="D37" t="s">
        <v>49</v>
      </c>
      <c r="E37" t="s">
        <v>112</v>
      </c>
      <c r="F37" t="s">
        <v>110</v>
      </c>
      <c r="G37" s="25">
        <v>0.1418768</v>
      </c>
      <c r="H37" s="25">
        <v>0.10311632599999999</v>
      </c>
      <c r="I37" s="25">
        <v>0.19520698</v>
      </c>
      <c r="J37" s="25">
        <v>16.344947814941406</v>
      </c>
      <c r="K37" s="25">
        <v>16.429687999999999</v>
      </c>
      <c r="L37" s="25">
        <v>0.20439146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 s="17">
        <v>36</v>
      </c>
      <c r="C38" s="17" t="s">
        <v>11</v>
      </c>
      <c r="D38" s="17" t="s">
        <v>49</v>
      </c>
      <c r="E38" s="17" t="s">
        <v>112</v>
      </c>
      <c r="F38" s="17" t="s">
        <v>110</v>
      </c>
      <c r="G38" s="31">
        <v>0.1418768</v>
      </c>
      <c r="H38" s="31">
        <v>0.10311632599999999</v>
      </c>
      <c r="I38" s="31">
        <v>0.19520698</v>
      </c>
      <c r="J38" s="31">
        <v>16.281293869018555</v>
      </c>
      <c r="K38" s="31">
        <v>16.429687999999999</v>
      </c>
      <c r="L38" s="31">
        <v>0.20439146</v>
      </c>
      <c r="M38" s="9"/>
      <c r="N38" s="6"/>
      <c r="O38" s="12"/>
      <c r="P38" s="6"/>
      <c r="Q38" s="6"/>
      <c r="R38" s="7"/>
      <c r="S38" s="12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116</v>
      </c>
      <c r="B39" s="36">
        <v>73</v>
      </c>
      <c r="C39" s="36" t="s">
        <v>82</v>
      </c>
      <c r="D39" s="36" t="s">
        <v>116</v>
      </c>
      <c r="E39" s="36" t="s">
        <v>109</v>
      </c>
      <c r="F39" s="36" t="s">
        <v>110</v>
      </c>
      <c r="G39" s="36" t="s">
        <v>1</v>
      </c>
      <c r="H39" s="36" t="s">
        <v>1</v>
      </c>
      <c r="I39" s="36" t="s">
        <v>1</v>
      </c>
      <c r="J39" s="37">
        <v>34.559307098388672</v>
      </c>
      <c r="K39" s="37">
        <v>34.559306999999997</v>
      </c>
      <c r="L39" s="36" t="s">
        <v>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>
        <v>77</v>
      </c>
      <c r="C40" t="s">
        <v>70</v>
      </c>
      <c r="D40" t="s">
        <v>116</v>
      </c>
      <c r="E40" t="s">
        <v>111</v>
      </c>
      <c r="F40" t="s">
        <v>110</v>
      </c>
      <c r="G40" t="s">
        <v>1</v>
      </c>
      <c r="H40" t="s">
        <v>1</v>
      </c>
      <c r="I40" t="s">
        <v>1</v>
      </c>
      <c r="J40" t="s">
        <v>117</v>
      </c>
      <c r="K40" t="s">
        <v>1</v>
      </c>
      <c r="L40" t="s">
        <v>1</v>
      </c>
      <c r="M40" s="9"/>
      <c r="N40" s="6"/>
      <c r="O40" s="6"/>
      <c r="P40" s="9"/>
      <c r="Q40" s="9"/>
      <c r="R40" s="8"/>
      <c r="S40" s="9"/>
    </row>
    <row r="41" spans="1:24" ht="16" x14ac:dyDescent="0.2">
      <c r="B41">
        <v>81</v>
      </c>
      <c r="C41" t="s">
        <v>57</v>
      </c>
      <c r="D41" t="s">
        <v>116</v>
      </c>
      <c r="E41" t="s">
        <v>112</v>
      </c>
      <c r="F41" t="s">
        <v>110</v>
      </c>
      <c r="G41" t="s">
        <v>1</v>
      </c>
      <c r="H41" t="s">
        <v>1</v>
      </c>
      <c r="I41" t="s">
        <v>1</v>
      </c>
      <c r="J41" t="s">
        <v>117</v>
      </c>
      <c r="K41" t="s">
        <v>1</v>
      </c>
      <c r="L41" t="s">
        <v>1</v>
      </c>
      <c r="M41" s="9"/>
      <c r="N41" s="6"/>
      <c r="O41" s="6"/>
      <c r="P41" s="9"/>
      <c r="Q41" s="9"/>
      <c r="R41" s="8"/>
      <c r="S41" s="9"/>
    </row>
    <row r="42" spans="1:24" x14ac:dyDescent="0.15">
      <c r="M42" s="9"/>
      <c r="N42" s="6"/>
    </row>
    <row r="43" spans="1:24" x14ac:dyDescent="0.15">
      <c r="M43" s="9"/>
      <c r="N43" s="6"/>
    </row>
    <row r="44" spans="1:24" x14ac:dyDescent="0.15">
      <c r="M44" s="9"/>
      <c r="N44" s="6"/>
    </row>
    <row r="46" spans="1:24" s="10" customFormat="1" x14ac:dyDescent="0.15">
      <c r="A46" s="2"/>
      <c r="B46" s="1"/>
      <c r="C46" s="1"/>
      <c r="D46" s="1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B6B06-79CA-EC49-9F63-DE6BA51C12CC}">
  <dimension ref="A1:X58"/>
  <sheetViews>
    <sheetView zoomScale="139" zoomScaleNormal="100" workbookViewId="0">
      <selection activeCell="Q3" sqref="Q3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5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45" t="s">
        <v>118</v>
      </c>
      <c r="H1" s="45"/>
      <c r="I1" s="45"/>
      <c r="J1" s="45"/>
      <c r="K1" s="45"/>
      <c r="L1" s="45"/>
      <c r="M1" s="46" t="s">
        <v>119</v>
      </c>
      <c r="N1" s="46"/>
      <c r="O1" s="46"/>
      <c r="P1" s="46"/>
      <c r="Q1" s="32"/>
    </row>
    <row r="2" spans="1:23" x14ac:dyDescent="0.15">
      <c r="A2" s="22" t="s">
        <v>103</v>
      </c>
      <c r="B2" s="1" t="s">
        <v>105</v>
      </c>
      <c r="C2" s="1" t="s">
        <v>104</v>
      </c>
      <c r="D2" s="15" t="s">
        <v>102</v>
      </c>
      <c r="E2" s="1" t="s">
        <v>101</v>
      </c>
      <c r="F2" s="1" t="s">
        <v>106</v>
      </c>
      <c r="G2" s="4" t="s">
        <v>100</v>
      </c>
      <c r="H2" s="1" t="s">
        <v>99</v>
      </c>
      <c r="I2" s="1" t="s">
        <v>98</v>
      </c>
      <c r="J2" s="24" t="s">
        <v>97</v>
      </c>
      <c r="K2" s="24" t="s">
        <v>96</v>
      </c>
      <c r="L2" s="15" t="s">
        <v>95</v>
      </c>
      <c r="M2" s="33" t="s">
        <v>121</v>
      </c>
      <c r="N2" s="2" t="s">
        <v>123</v>
      </c>
      <c r="O2" s="2" t="s">
        <v>122</v>
      </c>
      <c r="P2" s="33" t="s">
        <v>94</v>
      </c>
      <c r="Q2" s="2" t="s">
        <v>124</v>
      </c>
      <c r="R2" s="3" t="s">
        <v>93</v>
      </c>
      <c r="S2" s="2" t="s">
        <v>92</v>
      </c>
      <c r="T2" s="1" t="s">
        <v>91</v>
      </c>
      <c r="U2" s="1" t="s">
        <v>90</v>
      </c>
      <c r="V2" s="1" t="s">
        <v>89</v>
      </c>
      <c r="W2" s="1" t="s">
        <v>88</v>
      </c>
    </row>
    <row r="3" spans="1:23" s="13" customFormat="1" ht="16" x14ac:dyDescent="0.2">
      <c r="A3" s="19" t="s">
        <v>107</v>
      </c>
      <c r="B3"/>
      <c r="C3" t="s">
        <v>0</v>
      </c>
      <c r="D3" s="41" t="s">
        <v>87</v>
      </c>
      <c r="E3" t="s">
        <v>109</v>
      </c>
      <c r="F3" t="s">
        <v>126</v>
      </c>
      <c r="G3" t="s">
        <v>1</v>
      </c>
      <c r="H3" t="s">
        <v>1</v>
      </c>
      <c r="I3" t="s">
        <v>1</v>
      </c>
      <c r="J3" s="25">
        <v>27.342315673828125</v>
      </c>
      <c r="K3" s="25">
        <v>26.901484</v>
      </c>
      <c r="L3" s="25">
        <v>0.42841594999999999</v>
      </c>
      <c r="M3" s="9">
        <f>K3-K9</f>
        <v>16.850729999999999</v>
      </c>
      <c r="N3" s="9">
        <f>SQRT(L3^2+L9^2)</f>
        <v>0.65460520007090395</v>
      </c>
      <c r="O3" s="18">
        <f>M3</f>
        <v>16.850729999999999</v>
      </c>
      <c r="P3" s="9">
        <f>M3-O3</f>
        <v>0</v>
      </c>
      <c r="Q3" s="9">
        <f>N3</f>
        <v>0.65460520007090395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108</v>
      </c>
      <c r="B4"/>
      <c r="C4" t="s">
        <v>0</v>
      </c>
      <c r="D4" s="41" t="s">
        <v>87</v>
      </c>
      <c r="E4" t="s">
        <v>109</v>
      </c>
      <c r="F4" t="s">
        <v>126</v>
      </c>
      <c r="G4" t="s">
        <v>1</v>
      </c>
      <c r="H4" t="s">
        <v>1</v>
      </c>
      <c r="I4" t="s">
        <v>1</v>
      </c>
      <c r="J4" s="25">
        <v>26.875467300415039</v>
      </c>
      <c r="K4" s="25">
        <v>26.901484</v>
      </c>
      <c r="L4" s="25">
        <v>0.42841594999999999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120</v>
      </c>
      <c r="B5"/>
      <c r="C5" t="s">
        <v>0</v>
      </c>
      <c r="D5" s="41" t="s">
        <v>87</v>
      </c>
      <c r="E5" t="s">
        <v>109</v>
      </c>
      <c r="F5" t="s">
        <v>126</v>
      </c>
      <c r="G5" t="s">
        <v>1</v>
      </c>
      <c r="H5" t="s">
        <v>1</v>
      </c>
      <c r="I5" t="s">
        <v>1</v>
      </c>
      <c r="J5" s="25">
        <v>26.486669540405273</v>
      </c>
      <c r="K5" s="25">
        <v>26.901484</v>
      </c>
      <c r="L5" s="25">
        <v>0.42841594999999999</v>
      </c>
      <c r="M5" s="9"/>
      <c r="N5" s="9"/>
      <c r="O5" s="9"/>
      <c r="P5" s="9"/>
      <c r="Q5" s="9"/>
      <c r="R5" s="8"/>
      <c r="S5" s="9"/>
    </row>
    <row r="6" spans="1:23" ht="16" x14ac:dyDescent="0.2">
      <c r="B6"/>
      <c r="C6" t="s">
        <v>0</v>
      </c>
      <c r="D6" s="41" t="s">
        <v>87</v>
      </c>
      <c r="E6" t="s">
        <v>128</v>
      </c>
      <c r="F6" t="s">
        <v>126</v>
      </c>
      <c r="G6" s="25">
        <v>2.3705555999999999</v>
      </c>
      <c r="H6" s="25">
        <v>1.3493557</v>
      </c>
      <c r="I6" s="25">
        <v>4.1646049999999999</v>
      </c>
      <c r="J6" s="25">
        <v>24.163667678833008</v>
      </c>
      <c r="K6" s="25">
        <v>24.253754000000001</v>
      </c>
      <c r="L6" s="25">
        <v>0.11061194000000001</v>
      </c>
      <c r="M6" s="9">
        <f>K6-K9</f>
        <v>14.203000000000001</v>
      </c>
      <c r="N6" s="9">
        <f>SQRT(L6^2+L9^2)</f>
        <v>0.50715159766684093</v>
      </c>
      <c r="O6" s="18">
        <f>M6</f>
        <v>14.203000000000001</v>
      </c>
      <c r="P6" s="9">
        <f>M6-O6</f>
        <v>0</v>
      </c>
      <c r="Q6" s="9">
        <f>N6</f>
        <v>0.50715159766684093</v>
      </c>
      <c r="R6" s="8">
        <f>2^(-P6)</f>
        <v>1</v>
      </c>
      <c r="S6" s="9">
        <f>LOG(R6,2)</f>
        <v>0</v>
      </c>
    </row>
    <row r="7" spans="1:23" ht="16" x14ac:dyDescent="0.2">
      <c r="B7"/>
      <c r="C7" t="s">
        <v>0</v>
      </c>
      <c r="D7" s="41" t="s">
        <v>87</v>
      </c>
      <c r="E7" t="s">
        <v>128</v>
      </c>
      <c r="F7" t="s">
        <v>126</v>
      </c>
      <c r="G7" s="25">
        <v>2.3705555999999999</v>
      </c>
      <c r="H7" s="25">
        <v>1.3493557</v>
      </c>
      <c r="I7" s="25">
        <v>4.1646049999999999</v>
      </c>
      <c r="J7" s="25">
        <v>24.377208709716797</v>
      </c>
      <c r="K7" s="25">
        <v>24.253754000000001</v>
      </c>
      <c r="L7" s="25">
        <v>0.11061194000000001</v>
      </c>
      <c r="M7" s="9"/>
      <c r="N7" s="9"/>
      <c r="O7" s="9"/>
      <c r="P7" s="9"/>
      <c r="Q7" s="9"/>
      <c r="R7" s="8"/>
      <c r="S7" s="9"/>
    </row>
    <row r="8" spans="1:23" ht="16" x14ac:dyDescent="0.2">
      <c r="B8"/>
      <c r="C8" t="s">
        <v>0</v>
      </c>
      <c r="D8" s="41" t="s">
        <v>87</v>
      </c>
      <c r="E8" t="s">
        <v>128</v>
      </c>
      <c r="F8" t="s">
        <v>126</v>
      </c>
      <c r="G8" s="25">
        <v>2.3705555999999999</v>
      </c>
      <c r="H8" s="25">
        <v>1.3493557</v>
      </c>
      <c r="I8" s="25">
        <v>4.1646049999999999</v>
      </c>
      <c r="J8" s="25">
        <v>24.220386505126953</v>
      </c>
      <c r="K8" s="25">
        <v>24.253754000000001</v>
      </c>
      <c r="L8" s="25">
        <v>0.11061194000000001</v>
      </c>
      <c r="M8" s="9"/>
      <c r="N8" s="9"/>
      <c r="O8" s="9"/>
      <c r="P8" s="9"/>
      <c r="Q8" s="9"/>
      <c r="R8" s="8"/>
      <c r="S8" s="9"/>
    </row>
    <row r="9" spans="1:23" ht="16" x14ac:dyDescent="0.2">
      <c r="B9" s="42"/>
      <c r="C9" t="s">
        <v>0</v>
      </c>
      <c r="D9" s="41" t="s">
        <v>87</v>
      </c>
      <c r="E9" t="s">
        <v>127</v>
      </c>
      <c r="F9" t="s">
        <v>126</v>
      </c>
      <c r="G9" t="s">
        <v>1</v>
      </c>
      <c r="H9" t="s">
        <v>1</v>
      </c>
      <c r="I9" t="s">
        <v>1</v>
      </c>
      <c r="J9" s="25">
        <v>9.8539724349975586</v>
      </c>
      <c r="K9" s="25">
        <v>10.050754</v>
      </c>
      <c r="L9" s="25">
        <v>0.49494216000000002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 s="42"/>
      <c r="C10" t="s">
        <v>0</v>
      </c>
      <c r="D10" s="41" t="s">
        <v>87</v>
      </c>
      <c r="E10" t="s">
        <v>127</v>
      </c>
      <c r="F10" t="s">
        <v>126</v>
      </c>
      <c r="G10" t="s">
        <v>1</v>
      </c>
      <c r="H10" t="s">
        <v>1</v>
      </c>
      <c r="I10" t="s">
        <v>1</v>
      </c>
      <c r="J10" s="25">
        <v>9.6844644546508789</v>
      </c>
      <c r="K10" s="25">
        <v>10.050754</v>
      </c>
      <c r="L10" s="25">
        <v>0.49494216000000002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 s="42"/>
      <c r="C11" t="s">
        <v>0</v>
      </c>
      <c r="D11" s="41" t="s">
        <v>87</v>
      </c>
      <c r="E11" t="s">
        <v>127</v>
      </c>
      <c r="F11" t="s">
        <v>126</v>
      </c>
      <c r="G11" t="s">
        <v>1</v>
      </c>
      <c r="H11" t="s">
        <v>1</v>
      </c>
      <c r="I11" t="s">
        <v>1</v>
      </c>
      <c r="J11" s="25">
        <v>10.613821029663086</v>
      </c>
      <c r="K11" s="25">
        <v>10.050754</v>
      </c>
      <c r="L11" s="25">
        <v>0.49494216000000002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107</v>
      </c>
      <c r="B12"/>
      <c r="C12" t="s">
        <v>32</v>
      </c>
      <c r="D12" s="41" t="s">
        <v>86</v>
      </c>
      <c r="E12" t="s">
        <v>109</v>
      </c>
      <c r="F12" t="s">
        <v>126</v>
      </c>
      <c r="G12" t="s">
        <v>1</v>
      </c>
      <c r="H12" t="s">
        <v>1</v>
      </c>
      <c r="I12" t="s">
        <v>1</v>
      </c>
      <c r="J12" s="25">
        <v>28.844442367553711</v>
      </c>
      <c r="K12" s="25">
        <v>27.992864999999998</v>
      </c>
      <c r="L12" s="25">
        <v>0.75562289999999999</v>
      </c>
      <c r="M12" s="9">
        <f>K12-K18</f>
        <v>19.01126</v>
      </c>
      <c r="N12" s="9">
        <f t="shared" ref="N12" si="0">SQRT(L12^2+L18^2)</f>
        <v>0.7733159350426202</v>
      </c>
      <c r="O12" s="18">
        <f>$O$3</f>
        <v>16.850729999999999</v>
      </c>
      <c r="P12" s="9">
        <f t="shared" ref="P12" si="1">M12-O12</f>
        <v>2.1605300000000014</v>
      </c>
      <c r="Q12" s="9">
        <f t="shared" ref="Q12" si="2">N12</f>
        <v>0.7733159350426202</v>
      </c>
      <c r="R12" s="8">
        <f t="shared" ref="R12" si="3">2^(-P12)</f>
        <v>0.22367408193529448</v>
      </c>
      <c r="S12" s="9">
        <f t="shared" ref="S12" si="4">LOG(R12,2)</f>
        <v>-2.1605300000000014</v>
      </c>
      <c r="T12" s="13" t="s">
        <v>1</v>
      </c>
    </row>
    <row r="13" spans="1:23" ht="16" x14ac:dyDescent="0.2">
      <c r="A13" s="29" t="s">
        <v>113</v>
      </c>
      <c r="B13"/>
      <c r="C13" t="s">
        <v>32</v>
      </c>
      <c r="D13" s="41" t="s">
        <v>86</v>
      </c>
      <c r="E13" t="s">
        <v>109</v>
      </c>
      <c r="F13" t="s">
        <v>126</v>
      </c>
      <c r="G13" t="s">
        <v>1</v>
      </c>
      <c r="H13" t="s">
        <v>1</v>
      </c>
      <c r="I13" t="s">
        <v>1</v>
      </c>
      <c r="J13" s="25">
        <v>27.731624603271484</v>
      </c>
      <c r="K13" s="25">
        <v>27.992864999999998</v>
      </c>
      <c r="L13" s="25">
        <v>0.75562289999999999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/>
      <c r="C14" t="s">
        <v>32</v>
      </c>
      <c r="D14" s="41" t="s">
        <v>86</v>
      </c>
      <c r="E14" t="s">
        <v>109</v>
      </c>
      <c r="F14" t="s">
        <v>126</v>
      </c>
      <c r="G14" t="s">
        <v>1</v>
      </c>
      <c r="H14" t="s">
        <v>1</v>
      </c>
      <c r="I14" t="s">
        <v>1</v>
      </c>
      <c r="J14" s="25">
        <v>27.402524948120117</v>
      </c>
      <c r="K14" s="25">
        <v>27.992864999999998</v>
      </c>
      <c r="L14" s="25">
        <v>0.75562289999999999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/>
      <c r="C15" t="s">
        <v>32</v>
      </c>
      <c r="D15" s="41" t="s">
        <v>86</v>
      </c>
      <c r="E15" t="s">
        <v>128</v>
      </c>
      <c r="F15" t="s">
        <v>126</v>
      </c>
      <c r="G15" s="25">
        <v>0.72319169999999999</v>
      </c>
      <c r="H15" s="25">
        <v>0.56481093000000004</v>
      </c>
      <c r="I15" s="25">
        <v>0.92598460000000005</v>
      </c>
      <c r="J15" s="25">
        <v>25.063405990600586</v>
      </c>
      <c r="K15" s="25">
        <v>24.897383000000001</v>
      </c>
      <c r="L15" s="25">
        <v>0.14979951</v>
      </c>
      <c r="M15" s="9">
        <f t="shared" ref="M15" si="5">K15-K18</f>
        <v>15.915778000000001</v>
      </c>
      <c r="N15" s="9">
        <f t="shared" ref="N15" si="6">SQRT(L15^2+L18^2)</f>
        <v>0.22246676511935934</v>
      </c>
      <c r="O15" s="34">
        <f>$O$6</f>
        <v>14.203000000000001</v>
      </c>
      <c r="P15" s="9">
        <f t="shared" ref="P15" si="7">M15-O15</f>
        <v>1.7127780000000001</v>
      </c>
      <c r="Q15" s="9">
        <f t="shared" ref="Q15" si="8">N15</f>
        <v>0.22246676511935934</v>
      </c>
      <c r="R15" s="8">
        <f t="shared" ref="R15" si="9">2^(-P15)</f>
        <v>0.30507206804172471</v>
      </c>
      <c r="S15" s="9">
        <f t="shared" ref="S15" si="10">LOG(R15,2)</f>
        <v>-1.7127780000000001</v>
      </c>
    </row>
    <row r="16" spans="1:23" ht="16" x14ac:dyDescent="0.2">
      <c r="A16" s="29"/>
      <c r="B16"/>
      <c r="C16" t="s">
        <v>32</v>
      </c>
      <c r="D16" s="41" t="s">
        <v>86</v>
      </c>
      <c r="E16" t="s">
        <v>128</v>
      </c>
      <c r="F16" t="s">
        <v>126</v>
      </c>
      <c r="G16" s="25">
        <v>0.72319169999999999</v>
      </c>
      <c r="H16" s="25">
        <v>0.56481093000000004</v>
      </c>
      <c r="I16" s="25">
        <v>0.92598460000000005</v>
      </c>
      <c r="J16" s="25">
        <v>24.772336959838867</v>
      </c>
      <c r="K16" s="25">
        <v>24.897383000000001</v>
      </c>
      <c r="L16" s="25">
        <v>0.14979951</v>
      </c>
      <c r="M16" s="9"/>
      <c r="N16" s="9"/>
      <c r="O16" s="6"/>
      <c r="P16" s="9"/>
      <c r="Q16" s="9"/>
      <c r="R16" s="8"/>
      <c r="S16" s="9"/>
    </row>
    <row r="17" spans="1:23" ht="16" x14ac:dyDescent="0.2">
      <c r="A17" s="29"/>
      <c r="B17"/>
      <c r="C17" t="s">
        <v>32</v>
      </c>
      <c r="D17" s="41" t="s">
        <v>86</v>
      </c>
      <c r="E17" t="s">
        <v>128</v>
      </c>
      <c r="F17" t="s">
        <v>126</v>
      </c>
      <c r="G17" s="25">
        <v>0.72319169999999999</v>
      </c>
      <c r="H17" s="25">
        <v>0.56481093000000004</v>
      </c>
      <c r="I17" s="25">
        <v>0.92598460000000005</v>
      </c>
      <c r="J17" s="25">
        <v>24.856399536132812</v>
      </c>
      <c r="K17" s="25">
        <v>24.897383000000001</v>
      </c>
      <c r="L17" s="25">
        <v>0.14979951</v>
      </c>
      <c r="M17" s="9"/>
      <c r="N17" s="9"/>
      <c r="O17" s="6"/>
      <c r="P17" s="9"/>
      <c r="Q17" s="9"/>
      <c r="R17" s="8"/>
      <c r="S17" s="9"/>
    </row>
    <row r="18" spans="1:23" ht="16" x14ac:dyDescent="0.2">
      <c r="A18" s="29"/>
      <c r="B18" s="42"/>
      <c r="C18" t="s">
        <v>32</v>
      </c>
      <c r="D18" s="41" t="s">
        <v>86</v>
      </c>
      <c r="E18" t="s">
        <v>127</v>
      </c>
      <c r="F18" t="s">
        <v>126</v>
      </c>
      <c r="G18" t="s">
        <v>1</v>
      </c>
      <c r="H18" t="s">
        <v>1</v>
      </c>
      <c r="I18" t="s">
        <v>1</v>
      </c>
      <c r="J18" s="25">
        <v>9.1452741622924805</v>
      </c>
      <c r="K18" s="25">
        <v>8.9816050000000001</v>
      </c>
      <c r="L18" s="25">
        <v>0.16447360999999999</v>
      </c>
      <c r="M18" s="9"/>
      <c r="N18" s="9"/>
      <c r="O18" s="6"/>
      <c r="P18" s="9"/>
      <c r="Q18" s="9"/>
      <c r="R18" s="8"/>
      <c r="S18" s="9"/>
      <c r="T18" s="1" t="s">
        <v>1</v>
      </c>
      <c r="U18" s="5"/>
      <c r="V18" s="5"/>
      <c r="W18" s="5"/>
    </row>
    <row r="19" spans="1:23" ht="16" x14ac:dyDescent="0.2">
      <c r="A19" s="29"/>
      <c r="B19" s="42"/>
      <c r="C19" t="s">
        <v>32</v>
      </c>
      <c r="D19" s="41" t="s">
        <v>86</v>
      </c>
      <c r="E19" t="s">
        <v>127</v>
      </c>
      <c r="F19" t="s">
        <v>126</v>
      </c>
      <c r="G19" t="s">
        <v>1</v>
      </c>
      <c r="H19" t="s">
        <v>1</v>
      </c>
      <c r="I19" t="s">
        <v>1</v>
      </c>
      <c r="J19" s="25">
        <v>8.9831991195678711</v>
      </c>
      <c r="K19" s="25">
        <v>8.9816050000000001</v>
      </c>
      <c r="L19" s="25">
        <v>0.16447360999999999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/>
      <c r="C20" t="s">
        <v>32</v>
      </c>
      <c r="D20" s="41" t="s">
        <v>86</v>
      </c>
      <c r="E20" t="s">
        <v>127</v>
      </c>
      <c r="F20" t="s">
        <v>126</v>
      </c>
      <c r="G20" t="s">
        <v>1</v>
      </c>
      <c r="H20" t="s">
        <v>1</v>
      </c>
      <c r="I20" t="s">
        <v>1</v>
      </c>
      <c r="J20" s="25">
        <v>8.8163385391235352</v>
      </c>
      <c r="K20" s="25">
        <v>8.9816050000000001</v>
      </c>
      <c r="L20" s="25">
        <v>0.16447360999999999</v>
      </c>
      <c r="M20" s="9"/>
      <c r="N20" s="6"/>
      <c r="O20" s="12"/>
      <c r="P20" s="6"/>
      <c r="Q20" s="6"/>
      <c r="R20" s="7"/>
      <c r="S20" s="6"/>
      <c r="T20" s="10" t="s">
        <v>1</v>
      </c>
      <c r="U20" s="11"/>
      <c r="V20" s="11"/>
      <c r="W20" s="11"/>
    </row>
    <row r="21" spans="1:23" ht="16" x14ac:dyDescent="0.2">
      <c r="A21" s="2" t="s">
        <v>107</v>
      </c>
      <c r="B21"/>
      <c r="C21" t="s">
        <v>26</v>
      </c>
      <c r="D21" s="41" t="s">
        <v>85</v>
      </c>
      <c r="E21" t="s">
        <v>109</v>
      </c>
      <c r="F21" t="s">
        <v>126</v>
      </c>
      <c r="G21" t="s">
        <v>1</v>
      </c>
      <c r="H21" t="s">
        <v>1</v>
      </c>
      <c r="I21" t="s">
        <v>1</v>
      </c>
      <c r="J21" s="25">
        <v>24.330244064331055</v>
      </c>
      <c r="K21" s="25">
        <v>23.871199000000001</v>
      </c>
      <c r="L21" s="25">
        <v>0.39815046999999998</v>
      </c>
      <c r="M21" s="9">
        <f t="shared" ref="M21" si="11">K21-K27</f>
        <v>13.834024000000001</v>
      </c>
      <c r="N21" s="9">
        <f t="shared" ref="N21" si="12">SQRT(L21^2+L27^2)</f>
        <v>0.76911415424201224</v>
      </c>
      <c r="O21" s="18">
        <f t="shared" ref="O21" si="13">$O$3</f>
        <v>16.850729999999999</v>
      </c>
      <c r="P21" s="9">
        <f t="shared" ref="P21" si="14">M21-O21</f>
        <v>-3.0167059999999974</v>
      </c>
      <c r="Q21" s="9">
        <f t="shared" ref="Q21" si="15">N21</f>
        <v>0.76911415424201224</v>
      </c>
      <c r="R21" s="8">
        <f t="shared" ref="R21" si="16">2^(-P21)</f>
        <v>8.0931761700557718</v>
      </c>
      <c r="S21" s="9">
        <f t="shared" ref="S21" si="17">LOG(R21,2)</f>
        <v>3.0167059999999974</v>
      </c>
      <c r="T21" s="1" t="s">
        <v>1</v>
      </c>
    </row>
    <row r="22" spans="1:23" ht="16" x14ac:dyDescent="0.2">
      <c r="A22" s="2" t="s">
        <v>114</v>
      </c>
      <c r="B22"/>
      <c r="C22" t="s">
        <v>26</v>
      </c>
      <c r="D22" s="41" t="s">
        <v>85</v>
      </c>
      <c r="E22" t="s">
        <v>109</v>
      </c>
      <c r="F22" t="s">
        <v>126</v>
      </c>
      <c r="G22" t="s">
        <v>1</v>
      </c>
      <c r="H22" t="s">
        <v>1</v>
      </c>
      <c r="I22" t="s">
        <v>1</v>
      </c>
      <c r="J22" s="25">
        <v>23.619726181030273</v>
      </c>
      <c r="K22" s="25">
        <v>23.871199000000001</v>
      </c>
      <c r="L22" s="25">
        <v>0.39815046999999998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/>
      <c r="C23" t="s">
        <v>26</v>
      </c>
      <c r="D23" s="41" t="s">
        <v>85</v>
      </c>
      <c r="E23" t="s">
        <v>109</v>
      </c>
      <c r="F23" t="s">
        <v>126</v>
      </c>
      <c r="G23" t="s">
        <v>1</v>
      </c>
      <c r="H23" t="s">
        <v>1</v>
      </c>
      <c r="I23" t="s">
        <v>1</v>
      </c>
      <c r="J23" s="25">
        <v>23.663625717163086</v>
      </c>
      <c r="K23" s="25">
        <v>23.871199000000001</v>
      </c>
      <c r="L23" s="25">
        <v>0.39815046999999998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/>
      <c r="C24" t="s">
        <v>26</v>
      </c>
      <c r="D24" s="41" t="s">
        <v>85</v>
      </c>
      <c r="E24" t="s">
        <v>128</v>
      </c>
      <c r="F24" t="s">
        <v>126</v>
      </c>
      <c r="G24" s="25">
        <v>25.602657000000001</v>
      </c>
      <c r="H24" s="25">
        <v>12.003166999999999</v>
      </c>
      <c r="I24" s="25">
        <v>54.610264000000001</v>
      </c>
      <c r="J24" s="25">
        <v>21.003564834594727</v>
      </c>
      <c r="K24" s="25">
        <v>20.807179999999999</v>
      </c>
      <c r="L24" s="25">
        <v>0.17835185000000001</v>
      </c>
      <c r="M24" s="9">
        <f t="shared" ref="M24" si="18">K24-K27</f>
        <v>10.770004999999999</v>
      </c>
      <c r="N24" s="9">
        <f t="shared" ref="N24" si="19">SQRT(L24^2+L27^2)</f>
        <v>0.68177867955268845</v>
      </c>
      <c r="O24" s="34">
        <f t="shared" ref="O24" si="20">$O$6</f>
        <v>14.203000000000001</v>
      </c>
      <c r="P24" s="9">
        <f t="shared" ref="P24" si="21">M24-O24</f>
        <v>-3.4329950000000018</v>
      </c>
      <c r="Q24" s="9">
        <f t="shared" ref="Q24" si="22">N24</f>
        <v>0.68177867955268845</v>
      </c>
      <c r="R24" s="8">
        <f t="shared" ref="R24" si="23">2^(-P24)</f>
        <v>10.800266450045919</v>
      </c>
      <c r="S24" s="9">
        <f t="shared" ref="S24" si="24">LOG(R24,2)</f>
        <v>3.4329950000000018</v>
      </c>
    </row>
    <row r="25" spans="1:23" ht="16" x14ac:dyDescent="0.2">
      <c r="B25"/>
      <c r="C25" t="s">
        <v>26</v>
      </c>
      <c r="D25" s="41" t="s">
        <v>85</v>
      </c>
      <c r="E25" t="s">
        <v>128</v>
      </c>
      <c r="F25" t="s">
        <v>126</v>
      </c>
      <c r="G25" s="25">
        <v>25.602657000000001</v>
      </c>
      <c r="H25" s="25">
        <v>12.003166999999999</v>
      </c>
      <c r="I25" s="25">
        <v>54.610264000000001</v>
      </c>
      <c r="J25" s="25">
        <v>20.762693405151367</v>
      </c>
      <c r="K25" s="25">
        <v>20.807179999999999</v>
      </c>
      <c r="L25" s="25">
        <v>0.17835185000000001</v>
      </c>
      <c r="M25" s="9"/>
      <c r="N25" s="9"/>
      <c r="O25" s="6"/>
      <c r="P25" s="9"/>
      <c r="Q25" s="9"/>
      <c r="R25" s="8"/>
      <c r="S25" s="9"/>
    </row>
    <row r="26" spans="1:23" ht="16" x14ac:dyDescent="0.2">
      <c r="B26"/>
      <c r="C26" t="s">
        <v>26</v>
      </c>
      <c r="D26" s="41" t="s">
        <v>85</v>
      </c>
      <c r="E26" t="s">
        <v>128</v>
      </c>
      <c r="F26" t="s">
        <v>126</v>
      </c>
      <c r="G26" s="25">
        <v>25.602657000000001</v>
      </c>
      <c r="H26" s="25">
        <v>12.003166999999999</v>
      </c>
      <c r="I26" s="25">
        <v>54.610264000000001</v>
      </c>
      <c r="J26" s="25">
        <v>20.655282974243164</v>
      </c>
      <c r="K26" s="25">
        <v>20.807179999999999</v>
      </c>
      <c r="L26" s="25">
        <v>0.17835185000000001</v>
      </c>
      <c r="M26" s="9"/>
      <c r="N26" s="9"/>
      <c r="O26" s="6"/>
      <c r="P26" s="9"/>
      <c r="Q26" s="9"/>
      <c r="R26" s="8"/>
      <c r="S26" s="9"/>
    </row>
    <row r="27" spans="1:23" ht="16" x14ac:dyDescent="0.2">
      <c r="B27"/>
      <c r="C27" t="s">
        <v>26</v>
      </c>
      <c r="D27" s="41" t="s">
        <v>85</v>
      </c>
      <c r="E27" t="s">
        <v>127</v>
      </c>
      <c r="F27" t="s">
        <v>126</v>
      </c>
      <c r="G27" t="s">
        <v>1</v>
      </c>
      <c r="H27" t="s">
        <v>1</v>
      </c>
      <c r="I27" t="s">
        <v>1</v>
      </c>
      <c r="J27" s="25">
        <v>10.590721130371094</v>
      </c>
      <c r="K27" s="25">
        <v>10.037175</v>
      </c>
      <c r="L27" s="25">
        <v>0.65803707</v>
      </c>
      <c r="M27" s="9"/>
      <c r="N27" s="9"/>
      <c r="O27" s="6"/>
      <c r="P27" s="9"/>
      <c r="Q27" s="9"/>
      <c r="R27" s="8"/>
      <c r="S27" s="9"/>
      <c r="T27" s="1" t="s">
        <v>1</v>
      </c>
      <c r="U27" s="5"/>
      <c r="V27" s="5"/>
      <c r="W27" s="5"/>
    </row>
    <row r="28" spans="1:23" ht="16" x14ac:dyDescent="0.2">
      <c r="B28"/>
      <c r="C28" t="s">
        <v>26</v>
      </c>
      <c r="D28" s="41" t="s">
        <v>85</v>
      </c>
      <c r="E28" t="s">
        <v>127</v>
      </c>
      <c r="F28" t="s">
        <v>126</v>
      </c>
      <c r="G28" t="s">
        <v>1</v>
      </c>
      <c r="H28" t="s">
        <v>1</v>
      </c>
      <c r="I28" t="s">
        <v>1</v>
      </c>
      <c r="J28" s="25">
        <v>9.3096218109130859</v>
      </c>
      <c r="K28" s="25">
        <v>10.037175</v>
      </c>
      <c r="L28" s="25">
        <v>0.65803707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/>
      <c r="C29" t="s">
        <v>26</v>
      </c>
      <c r="D29" s="41" t="s">
        <v>85</v>
      </c>
      <c r="E29" t="s">
        <v>127</v>
      </c>
      <c r="F29" t="s">
        <v>126</v>
      </c>
      <c r="G29" t="s">
        <v>1</v>
      </c>
      <c r="H29" t="s">
        <v>1</v>
      </c>
      <c r="I29" t="s">
        <v>1</v>
      </c>
      <c r="J29" s="25">
        <v>10.211182594299316</v>
      </c>
      <c r="K29" s="25">
        <v>10.037175</v>
      </c>
      <c r="L29" s="25">
        <v>0.65803707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107</v>
      </c>
      <c r="B30"/>
      <c r="C30" t="s">
        <v>50</v>
      </c>
      <c r="D30" s="41" t="s">
        <v>49</v>
      </c>
      <c r="E30" t="s">
        <v>109</v>
      </c>
      <c r="F30" t="s">
        <v>126</v>
      </c>
      <c r="G30" t="s">
        <v>1</v>
      </c>
      <c r="H30" t="s">
        <v>1</v>
      </c>
      <c r="I30" t="s">
        <v>1</v>
      </c>
      <c r="J30" s="25">
        <v>27.828433990478516</v>
      </c>
      <c r="K30" s="25">
        <v>27.487922999999999</v>
      </c>
      <c r="L30" s="25">
        <v>0.29709964999999999</v>
      </c>
      <c r="M30" s="9">
        <f t="shared" ref="M30" si="25">K30-K36</f>
        <v>16.417237</v>
      </c>
      <c r="N30" s="9">
        <f t="shared" ref="N30" si="26">SQRT(L30^2+L36^2)</f>
        <v>0.32158418989590098</v>
      </c>
      <c r="O30" s="18">
        <f t="shared" ref="O30" si="27">$O$3</f>
        <v>16.850729999999999</v>
      </c>
      <c r="P30" s="9">
        <f t="shared" ref="P30" si="28">M30-O30</f>
        <v>-0.43349299999999857</v>
      </c>
      <c r="Q30" s="9">
        <f t="shared" ref="Q30" si="29">N30</f>
        <v>0.32158418989590098</v>
      </c>
      <c r="R30" s="8">
        <f t="shared" ref="R30" si="30">2^(-P30)</f>
        <v>1.3504994010424953</v>
      </c>
      <c r="S30" s="9">
        <f t="shared" ref="S30" si="31">LOG(R30,2)</f>
        <v>0.43349299999999857</v>
      </c>
      <c r="T30" s="13" t="s">
        <v>1</v>
      </c>
    </row>
    <row r="31" spans="1:23" ht="16" x14ac:dyDescent="0.2">
      <c r="A31" s="29" t="s">
        <v>115</v>
      </c>
      <c r="B31"/>
      <c r="C31" t="s">
        <v>50</v>
      </c>
      <c r="D31" s="41" t="s">
        <v>49</v>
      </c>
      <c r="E31" t="s">
        <v>109</v>
      </c>
      <c r="F31" t="s">
        <v>126</v>
      </c>
      <c r="G31" t="s">
        <v>1</v>
      </c>
      <c r="H31" t="s">
        <v>1</v>
      </c>
      <c r="I31" t="s">
        <v>1</v>
      </c>
      <c r="J31" s="25">
        <v>27.281511306762695</v>
      </c>
      <c r="K31" s="25">
        <v>27.487922999999999</v>
      </c>
      <c r="L31" s="25">
        <v>0.29709964999999999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/>
      <c r="C32" t="s">
        <v>50</v>
      </c>
      <c r="D32" s="41" t="s">
        <v>49</v>
      </c>
      <c r="E32" t="s">
        <v>109</v>
      </c>
      <c r="F32" t="s">
        <v>126</v>
      </c>
      <c r="G32" t="s">
        <v>1</v>
      </c>
      <c r="H32" t="s">
        <v>1</v>
      </c>
      <c r="I32" t="s">
        <v>1</v>
      </c>
      <c r="J32" s="25">
        <v>27.353822708129883</v>
      </c>
      <c r="K32" s="25">
        <v>27.487922999999999</v>
      </c>
      <c r="L32" s="25">
        <v>0.29709964999999999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/>
      <c r="C33" t="s">
        <v>50</v>
      </c>
      <c r="D33" s="41" t="s">
        <v>49</v>
      </c>
      <c r="E33" t="s">
        <v>128</v>
      </c>
      <c r="F33" t="s">
        <v>126</v>
      </c>
      <c r="G33" s="25">
        <v>4.4154359999999997</v>
      </c>
      <c r="H33" s="25">
        <v>3.4203188</v>
      </c>
      <c r="I33" s="25">
        <v>5.700075</v>
      </c>
      <c r="J33" s="25">
        <v>24.593095779418945</v>
      </c>
      <c r="K33" s="25">
        <v>24.376356000000001</v>
      </c>
      <c r="L33" s="25">
        <v>0.19410577000000001</v>
      </c>
      <c r="M33" s="9">
        <f t="shared" ref="M33" si="32">K33-K36</f>
        <v>13.305670000000001</v>
      </c>
      <c r="N33" s="9">
        <f t="shared" ref="N33" si="33">SQRT(L33^2+L36^2)</f>
        <v>0.22983741885988299</v>
      </c>
      <c r="O33" s="34">
        <f t="shared" ref="O33" si="34">$O$6</f>
        <v>14.203000000000001</v>
      </c>
      <c r="P33" s="9">
        <f t="shared" ref="P33" si="35">M33-O33</f>
        <v>-0.89733000000000018</v>
      </c>
      <c r="Q33" s="9">
        <f t="shared" ref="Q33" si="36">N33</f>
        <v>0.22983741885988299</v>
      </c>
      <c r="R33" s="8">
        <f t="shared" ref="R33" si="37">2^(-P33)</f>
        <v>1.8626156429747669</v>
      </c>
      <c r="S33" s="9">
        <f t="shared" ref="S33" si="38">LOG(R33,2)</f>
        <v>0.89733000000000018</v>
      </c>
    </row>
    <row r="34" spans="1:24" ht="16" x14ac:dyDescent="0.2">
      <c r="A34" s="29"/>
      <c r="B34"/>
      <c r="C34" t="s">
        <v>50</v>
      </c>
      <c r="D34" s="41" t="s">
        <v>49</v>
      </c>
      <c r="E34" t="s">
        <v>128</v>
      </c>
      <c r="F34" t="s">
        <v>126</v>
      </c>
      <c r="G34" s="25">
        <v>4.4154359999999997</v>
      </c>
      <c r="H34" s="25">
        <v>3.4203188</v>
      </c>
      <c r="I34" s="25">
        <v>5.700075</v>
      </c>
      <c r="J34" s="25">
        <v>24.218538284301758</v>
      </c>
      <c r="K34" s="25">
        <v>24.376356000000001</v>
      </c>
      <c r="L34" s="25">
        <v>0.19410577000000001</v>
      </c>
      <c r="M34" s="9"/>
      <c r="N34" s="9"/>
      <c r="O34" s="6"/>
      <c r="P34" s="9"/>
      <c r="Q34" s="9"/>
      <c r="R34" s="8"/>
      <c r="S34" s="9"/>
    </row>
    <row r="35" spans="1:24" ht="16" x14ac:dyDescent="0.2">
      <c r="A35" s="29"/>
      <c r="B35"/>
      <c r="C35" t="s">
        <v>50</v>
      </c>
      <c r="D35" s="41" t="s">
        <v>49</v>
      </c>
      <c r="E35" t="s">
        <v>128</v>
      </c>
      <c r="F35" t="s">
        <v>126</v>
      </c>
      <c r="G35" s="25">
        <v>4.4154359999999997</v>
      </c>
      <c r="H35" s="25">
        <v>3.4203188</v>
      </c>
      <c r="I35" s="25">
        <v>5.700075</v>
      </c>
      <c r="J35" s="25">
        <v>24.317436218261719</v>
      </c>
      <c r="K35" s="25">
        <v>24.376356000000001</v>
      </c>
      <c r="L35" s="25">
        <v>0.19410577000000001</v>
      </c>
      <c r="M35" s="9"/>
      <c r="N35" s="9"/>
      <c r="O35" s="6"/>
      <c r="P35" s="9"/>
      <c r="Q35" s="9"/>
      <c r="R35" s="8"/>
      <c r="S35" s="9"/>
    </row>
    <row r="36" spans="1:24" ht="16" x14ac:dyDescent="0.2">
      <c r="A36" s="29"/>
      <c r="B36" s="44"/>
      <c r="C36" t="s">
        <v>50</v>
      </c>
      <c r="D36" s="41" t="s">
        <v>49</v>
      </c>
      <c r="E36" t="s">
        <v>127</v>
      </c>
      <c r="F36" t="s">
        <v>126</v>
      </c>
      <c r="G36" t="s">
        <v>1</v>
      </c>
      <c r="H36" t="s">
        <v>1</v>
      </c>
      <c r="I36" t="s">
        <v>1</v>
      </c>
      <c r="J36" s="25">
        <v>11.033900260925293</v>
      </c>
      <c r="K36" s="25">
        <v>11.070686</v>
      </c>
      <c r="L36" s="25">
        <v>0.12307798</v>
      </c>
      <c r="M36" s="9"/>
      <c r="N36" s="9"/>
      <c r="O36" s="6"/>
      <c r="P36" s="9"/>
      <c r="Q36" s="9"/>
      <c r="R36" s="8"/>
      <c r="S36" s="9"/>
      <c r="T36" s="1" t="s">
        <v>1</v>
      </c>
      <c r="U36" s="5"/>
      <c r="V36" s="5"/>
      <c r="W36" s="5"/>
    </row>
    <row r="37" spans="1:24" ht="16" x14ac:dyDescent="0.2">
      <c r="A37" s="29"/>
      <c r="B37" s="44"/>
      <c r="C37" t="s">
        <v>50</v>
      </c>
      <c r="D37" s="41" t="s">
        <v>49</v>
      </c>
      <c r="E37" t="s">
        <v>127</v>
      </c>
      <c r="F37" t="s">
        <v>126</v>
      </c>
      <c r="G37" t="s">
        <v>1</v>
      </c>
      <c r="H37" t="s">
        <v>1</v>
      </c>
      <c r="I37" t="s">
        <v>1</v>
      </c>
      <c r="J37" s="25">
        <v>11.207962036132812</v>
      </c>
      <c r="K37" s="25">
        <v>11.070686</v>
      </c>
      <c r="L37" s="25">
        <v>0.12307798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 s="44"/>
      <c r="C38" t="s">
        <v>50</v>
      </c>
      <c r="D38" s="41" t="s">
        <v>49</v>
      </c>
      <c r="E38" t="s">
        <v>127</v>
      </c>
      <c r="F38" t="s">
        <v>126</v>
      </c>
      <c r="G38" t="s">
        <v>1</v>
      </c>
      <c r="H38" t="s">
        <v>1</v>
      </c>
      <c r="I38" t="s">
        <v>1</v>
      </c>
      <c r="J38" s="25">
        <v>10.970194816589355</v>
      </c>
      <c r="K38" s="25">
        <v>11.070686</v>
      </c>
      <c r="L38" s="25">
        <v>0.12307798</v>
      </c>
      <c r="M38" s="9"/>
      <c r="N38" s="6"/>
      <c r="O38" s="12"/>
      <c r="P38" s="6"/>
      <c r="Q38" s="6"/>
      <c r="R38" s="7"/>
      <c r="S38" s="6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116</v>
      </c>
      <c r="B39" s="36"/>
      <c r="C39" t="s">
        <v>116</v>
      </c>
      <c r="D39"/>
      <c r="E39" t="s">
        <v>127</v>
      </c>
      <c r="F39" t="s">
        <v>126</v>
      </c>
      <c r="G39" t="s">
        <v>1</v>
      </c>
      <c r="H39" t="s">
        <v>1</v>
      </c>
      <c r="I39" t="s">
        <v>1</v>
      </c>
      <c r="J39" s="25">
        <v>35.987712860107422</v>
      </c>
      <c r="K39" s="25">
        <v>36.708435000000001</v>
      </c>
      <c r="L39" s="25">
        <v>1.0192524000000001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/>
      <c r="C40" t="s">
        <v>116</v>
      </c>
      <c r="D40"/>
      <c r="E40" t="s">
        <v>127</v>
      </c>
      <c r="F40" t="s">
        <v>126</v>
      </c>
      <c r="G40" t="s">
        <v>1</v>
      </c>
      <c r="H40" t="s">
        <v>1</v>
      </c>
      <c r="I40" t="s">
        <v>1</v>
      </c>
      <c r="J40" s="25">
        <v>37.429153442382812</v>
      </c>
      <c r="K40" s="25">
        <v>36.708435000000001</v>
      </c>
      <c r="L40" s="25">
        <v>1.0192524000000001</v>
      </c>
      <c r="M40" s="9"/>
      <c r="N40" s="6"/>
      <c r="O40" s="6"/>
      <c r="P40" s="9"/>
      <c r="Q40" s="9"/>
      <c r="R40" s="8"/>
      <c r="S40" s="9"/>
    </row>
    <row r="41" spans="1:24" ht="16" x14ac:dyDescent="0.2">
      <c r="B41"/>
      <c r="C41" t="s">
        <v>116</v>
      </c>
      <c r="D41"/>
      <c r="E41" t="s">
        <v>127</v>
      </c>
      <c r="F41" t="s">
        <v>126</v>
      </c>
      <c r="G41" t="s">
        <v>1</v>
      </c>
      <c r="H41" t="s">
        <v>1</v>
      </c>
      <c r="I41" t="s">
        <v>1</v>
      </c>
      <c r="J41" t="s">
        <v>117</v>
      </c>
      <c r="K41" s="25">
        <v>36.708435000000001</v>
      </c>
      <c r="L41" s="25">
        <v>1.0192524000000001</v>
      </c>
      <c r="M41" s="9"/>
      <c r="N41" s="6"/>
      <c r="O41" s="6"/>
      <c r="P41" s="9"/>
      <c r="Q41" s="9"/>
      <c r="R41" s="8"/>
      <c r="S41" s="9"/>
    </row>
    <row r="42" spans="1:24" ht="16" x14ac:dyDescent="0.2">
      <c r="C42" t="s">
        <v>116</v>
      </c>
      <c r="D42"/>
      <c r="E42" t="s">
        <v>128</v>
      </c>
      <c r="F42" t="s">
        <v>126</v>
      </c>
      <c r="G42" t="s">
        <v>1</v>
      </c>
      <c r="H42" t="s">
        <v>1</v>
      </c>
      <c r="I42" t="s">
        <v>1</v>
      </c>
      <c r="J42" t="s">
        <v>117</v>
      </c>
      <c r="K42" t="s">
        <v>1</v>
      </c>
      <c r="L42" t="s">
        <v>1</v>
      </c>
      <c r="M42" s="9"/>
      <c r="N42" s="6"/>
    </row>
    <row r="43" spans="1:24" ht="16" x14ac:dyDescent="0.2">
      <c r="C43" t="s">
        <v>116</v>
      </c>
      <c r="D43"/>
      <c r="E43" t="s">
        <v>128</v>
      </c>
      <c r="F43" t="s">
        <v>126</v>
      </c>
      <c r="G43" t="s">
        <v>1</v>
      </c>
      <c r="H43" t="s">
        <v>1</v>
      </c>
      <c r="I43" t="s">
        <v>1</v>
      </c>
      <c r="J43" t="s">
        <v>117</v>
      </c>
      <c r="K43" t="s">
        <v>1</v>
      </c>
      <c r="L43" t="s">
        <v>1</v>
      </c>
      <c r="M43" s="9"/>
      <c r="N43" s="6"/>
    </row>
    <row r="44" spans="1:24" ht="16" x14ac:dyDescent="0.2">
      <c r="C44" t="s">
        <v>116</v>
      </c>
      <c r="D44"/>
      <c r="E44" t="s">
        <v>128</v>
      </c>
      <c r="F44" t="s">
        <v>126</v>
      </c>
      <c r="G44" t="s">
        <v>1</v>
      </c>
      <c r="H44" t="s">
        <v>1</v>
      </c>
      <c r="I44" t="s">
        <v>1</v>
      </c>
      <c r="J44" s="25">
        <v>35.503658294677734</v>
      </c>
      <c r="K44" t="s">
        <v>1</v>
      </c>
      <c r="L44" t="s">
        <v>1</v>
      </c>
      <c r="M44" s="9"/>
      <c r="N44" s="6"/>
    </row>
    <row r="46" spans="1:24" s="10" customFormat="1" x14ac:dyDescent="0.15">
      <c r="A46" s="2"/>
      <c r="B46" s="1"/>
      <c r="C46" s="1"/>
      <c r="D46" s="15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5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5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5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5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C4E46-114C-3846-877C-D4B78E8E0631}">
  <dimension ref="A1:X58"/>
  <sheetViews>
    <sheetView zoomScale="142" zoomScaleNormal="100" workbookViewId="0">
      <selection activeCell="C30" sqref="C30:L32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5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2.1640625" style="3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45" t="s">
        <v>118</v>
      </c>
      <c r="H1" s="45"/>
      <c r="I1" s="45"/>
      <c r="J1" s="45"/>
      <c r="K1" s="45"/>
      <c r="L1" s="45"/>
      <c r="M1" s="46" t="s">
        <v>119</v>
      </c>
      <c r="N1" s="46"/>
      <c r="O1" s="46"/>
      <c r="P1" s="46"/>
      <c r="Q1" s="32"/>
    </row>
    <row r="2" spans="1:23" x14ac:dyDescent="0.15">
      <c r="A2" s="22" t="s">
        <v>103</v>
      </c>
      <c r="B2" s="1" t="s">
        <v>105</v>
      </c>
      <c r="C2" s="1" t="s">
        <v>104</v>
      </c>
      <c r="D2" s="15" t="s">
        <v>102</v>
      </c>
      <c r="E2" s="1" t="s">
        <v>101</v>
      </c>
      <c r="F2" s="1" t="s">
        <v>106</v>
      </c>
      <c r="G2" s="4" t="s">
        <v>100</v>
      </c>
      <c r="H2" s="1" t="s">
        <v>99</v>
      </c>
      <c r="I2" s="1" t="s">
        <v>98</v>
      </c>
      <c r="J2" s="24" t="s">
        <v>97</v>
      </c>
      <c r="K2" s="24" t="s">
        <v>96</v>
      </c>
      <c r="L2" s="15" t="s">
        <v>95</v>
      </c>
      <c r="M2" s="33" t="s">
        <v>121</v>
      </c>
      <c r="N2" s="2" t="s">
        <v>123</v>
      </c>
      <c r="O2" s="2" t="s">
        <v>122</v>
      </c>
      <c r="P2" s="33" t="s">
        <v>94</v>
      </c>
      <c r="Q2" s="2" t="s">
        <v>124</v>
      </c>
      <c r="R2" s="3" t="s">
        <v>93</v>
      </c>
      <c r="S2" s="2" t="s">
        <v>92</v>
      </c>
      <c r="T2" s="1" t="s">
        <v>91</v>
      </c>
      <c r="U2" s="1" t="s">
        <v>90</v>
      </c>
      <c r="V2" s="1" t="s">
        <v>89</v>
      </c>
      <c r="W2" s="1" t="s">
        <v>88</v>
      </c>
    </row>
    <row r="3" spans="1:23" s="13" customFormat="1" ht="16" x14ac:dyDescent="0.2">
      <c r="A3" s="19" t="s">
        <v>107</v>
      </c>
      <c r="B3"/>
      <c r="C3" t="s">
        <v>76</v>
      </c>
      <c r="D3" s="41" t="s">
        <v>81</v>
      </c>
      <c r="E3" t="s">
        <v>109</v>
      </c>
      <c r="F3" t="s">
        <v>126</v>
      </c>
      <c r="G3" t="s">
        <v>1</v>
      </c>
      <c r="H3" t="s">
        <v>1</v>
      </c>
      <c r="I3" t="s">
        <v>1</v>
      </c>
      <c r="J3" s="25">
        <v>27.049615859985352</v>
      </c>
      <c r="K3" s="25">
        <v>26.846865000000001</v>
      </c>
      <c r="L3" s="25">
        <v>0.22368671000000001</v>
      </c>
      <c r="M3" s="9">
        <f>K3-K9</f>
        <v>16.889262000000002</v>
      </c>
      <c r="N3" s="9">
        <f>SQRT(L3^2+L9^2)</f>
        <v>0.3369015662246771</v>
      </c>
      <c r="O3" s="18">
        <f>M3</f>
        <v>16.889262000000002</v>
      </c>
      <c r="P3" s="9">
        <f>M3-O3</f>
        <v>0</v>
      </c>
      <c r="Q3" s="9">
        <f>N3</f>
        <v>0.3369015662246771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108</v>
      </c>
      <c r="B4"/>
      <c r="C4" t="s">
        <v>76</v>
      </c>
      <c r="D4" s="41" t="s">
        <v>81</v>
      </c>
      <c r="E4" t="s">
        <v>109</v>
      </c>
      <c r="F4" t="s">
        <v>126</v>
      </c>
      <c r="G4" t="s">
        <v>1</v>
      </c>
      <c r="H4" t="s">
        <v>1</v>
      </c>
      <c r="I4" t="s">
        <v>1</v>
      </c>
      <c r="J4" s="25">
        <v>26.884075164794922</v>
      </c>
      <c r="K4" s="25">
        <v>26.846865000000001</v>
      </c>
      <c r="L4" s="25">
        <v>0.22368671000000001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120</v>
      </c>
      <c r="B5"/>
      <c r="C5" t="s">
        <v>76</v>
      </c>
      <c r="D5" s="41" t="s">
        <v>81</v>
      </c>
      <c r="E5" t="s">
        <v>109</v>
      </c>
      <c r="F5" t="s">
        <v>126</v>
      </c>
      <c r="G5" t="s">
        <v>1</v>
      </c>
      <c r="H5" t="s">
        <v>1</v>
      </c>
      <c r="I5" t="s">
        <v>1</v>
      </c>
      <c r="J5" s="25">
        <v>26.606908798217773</v>
      </c>
      <c r="K5" s="25">
        <v>26.846865000000001</v>
      </c>
      <c r="L5" s="25">
        <v>0.22368671000000001</v>
      </c>
      <c r="M5" s="9"/>
      <c r="N5" s="9"/>
      <c r="O5" s="9"/>
      <c r="P5" s="9"/>
      <c r="Q5" s="9"/>
      <c r="R5" s="8"/>
      <c r="S5" s="9"/>
    </row>
    <row r="6" spans="1:23" ht="16" x14ac:dyDescent="0.2">
      <c r="B6"/>
      <c r="C6" t="s">
        <v>76</v>
      </c>
      <c r="D6" s="41" t="s">
        <v>81</v>
      </c>
      <c r="E6" t="s">
        <v>128</v>
      </c>
      <c r="F6" t="s">
        <v>126</v>
      </c>
      <c r="G6" s="25">
        <v>2.5301840000000002</v>
      </c>
      <c r="H6" s="25">
        <v>1.7851374</v>
      </c>
      <c r="I6" s="25">
        <v>3.5861839999999998</v>
      </c>
      <c r="J6" s="25">
        <v>24.187725067138672</v>
      </c>
      <c r="K6" s="25">
        <v>24.066590000000001</v>
      </c>
      <c r="L6" s="25">
        <v>0.18729275000000001</v>
      </c>
      <c r="M6" s="9">
        <f>K6-K9</f>
        <v>14.108987000000001</v>
      </c>
      <c r="N6" s="9">
        <f>SQRT(L6^2+L9^2)</f>
        <v>0.3139195681963437</v>
      </c>
      <c r="O6" s="18">
        <f>M6</f>
        <v>14.108987000000001</v>
      </c>
      <c r="P6" s="9">
        <f>M6-O6</f>
        <v>0</v>
      </c>
      <c r="Q6" s="9">
        <f>N6</f>
        <v>0.3139195681963437</v>
      </c>
      <c r="R6" s="8">
        <f>2^(-P6)</f>
        <v>1</v>
      </c>
      <c r="S6" s="9">
        <f>LOG(R6,2)</f>
        <v>0</v>
      </c>
    </row>
    <row r="7" spans="1:23" ht="16" x14ac:dyDescent="0.2">
      <c r="B7"/>
      <c r="C7" t="s">
        <v>76</v>
      </c>
      <c r="D7" s="41" t="s">
        <v>81</v>
      </c>
      <c r="E7" t="s">
        <v>128</v>
      </c>
      <c r="F7" t="s">
        <v>126</v>
      </c>
      <c r="G7" s="25">
        <v>2.5301840000000002</v>
      </c>
      <c r="H7" s="25">
        <v>1.7851374</v>
      </c>
      <c r="I7" s="25">
        <v>3.5861839999999998</v>
      </c>
      <c r="J7" s="25">
        <v>23.850864410400391</v>
      </c>
      <c r="K7" s="25">
        <v>24.066590000000001</v>
      </c>
      <c r="L7" s="25">
        <v>0.18729275000000001</v>
      </c>
      <c r="M7" s="9"/>
      <c r="N7" s="9"/>
      <c r="O7" s="9"/>
      <c r="P7" s="9"/>
      <c r="Q7" s="9"/>
      <c r="R7" s="8"/>
      <c r="S7" s="9"/>
    </row>
    <row r="8" spans="1:23" ht="16" x14ac:dyDescent="0.2">
      <c r="B8"/>
      <c r="C8" t="s">
        <v>76</v>
      </c>
      <c r="D8" s="41" t="s">
        <v>81</v>
      </c>
      <c r="E8" t="s">
        <v>128</v>
      </c>
      <c r="F8" t="s">
        <v>126</v>
      </c>
      <c r="G8" s="25">
        <v>2.5301840000000002</v>
      </c>
      <c r="H8" s="25">
        <v>1.7851374</v>
      </c>
      <c r="I8" s="25">
        <v>3.5861839999999998</v>
      </c>
      <c r="J8" s="25">
        <v>24.161172866821289</v>
      </c>
      <c r="K8" s="25">
        <v>24.066590000000001</v>
      </c>
      <c r="L8" s="25">
        <v>0.18729275000000001</v>
      </c>
      <c r="M8" s="9"/>
      <c r="N8" s="9"/>
      <c r="O8" s="9"/>
      <c r="P8" s="9"/>
      <c r="Q8" s="9"/>
      <c r="R8" s="8"/>
      <c r="S8" s="9"/>
    </row>
    <row r="9" spans="1:23" ht="16" x14ac:dyDescent="0.2">
      <c r="B9" s="43"/>
      <c r="C9" t="s">
        <v>76</v>
      </c>
      <c r="D9" s="41" t="s">
        <v>81</v>
      </c>
      <c r="E9" t="s">
        <v>127</v>
      </c>
      <c r="F9" t="s">
        <v>126</v>
      </c>
      <c r="G9" t="s">
        <v>1</v>
      </c>
      <c r="H9" t="s">
        <v>1</v>
      </c>
      <c r="I9" t="s">
        <v>1</v>
      </c>
      <c r="J9" s="25">
        <v>9.913264274597168</v>
      </c>
      <c r="K9" s="25">
        <v>9.9576030000000006</v>
      </c>
      <c r="L9" s="25">
        <v>0.25192641999999998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 s="43"/>
      <c r="C10" t="s">
        <v>76</v>
      </c>
      <c r="D10" s="41" t="s">
        <v>81</v>
      </c>
      <c r="E10" t="s">
        <v>127</v>
      </c>
      <c r="F10" t="s">
        <v>126</v>
      </c>
      <c r="G10" t="s">
        <v>1</v>
      </c>
      <c r="H10" t="s">
        <v>1</v>
      </c>
      <c r="I10" t="s">
        <v>1</v>
      </c>
      <c r="J10" s="25">
        <v>9.7307891845703125</v>
      </c>
      <c r="K10" s="25">
        <v>9.9576030000000006</v>
      </c>
      <c r="L10" s="25">
        <v>0.25192641999999998</v>
      </c>
      <c r="M10" s="9"/>
      <c r="N10" s="6"/>
      <c r="O10" s="6"/>
      <c r="P10" s="6"/>
      <c r="Q10" s="6"/>
      <c r="R10" s="7"/>
      <c r="S10" s="6"/>
      <c r="T10" s="1" t="s">
        <v>1</v>
      </c>
      <c r="U10" s="5"/>
      <c r="V10" s="5"/>
      <c r="W10" s="5"/>
    </row>
    <row r="11" spans="1:23" ht="16" x14ac:dyDescent="0.2">
      <c r="B11" s="43"/>
      <c r="C11" t="s">
        <v>76</v>
      </c>
      <c r="D11" s="41" t="s">
        <v>81</v>
      </c>
      <c r="E11" t="s">
        <v>127</v>
      </c>
      <c r="F11" t="s">
        <v>126</v>
      </c>
      <c r="G11" t="s">
        <v>1</v>
      </c>
      <c r="H11" t="s">
        <v>1</v>
      </c>
      <c r="I11" t="s">
        <v>1</v>
      </c>
      <c r="J11" s="25">
        <v>10.228754997253418</v>
      </c>
      <c r="K11" s="25">
        <v>9.9576030000000006</v>
      </c>
      <c r="L11" s="25">
        <v>0.25192641999999998</v>
      </c>
      <c r="M11" s="9"/>
      <c r="N11" s="6"/>
      <c r="O11" s="6"/>
      <c r="P11" s="6"/>
      <c r="Q11" s="6"/>
      <c r="R11" s="7"/>
      <c r="S11" s="6"/>
      <c r="T11" s="1" t="s">
        <v>1</v>
      </c>
      <c r="U11" s="5"/>
      <c r="V11" s="5"/>
      <c r="W11" s="5"/>
    </row>
    <row r="12" spans="1:23" s="13" customFormat="1" ht="16" x14ac:dyDescent="0.2">
      <c r="A12" s="27" t="s">
        <v>107</v>
      </c>
      <c r="B12"/>
      <c r="C12" t="s">
        <v>69</v>
      </c>
      <c r="D12" s="41" t="s">
        <v>80</v>
      </c>
      <c r="E12" t="s">
        <v>109</v>
      </c>
      <c r="F12" t="s">
        <v>126</v>
      </c>
      <c r="G12" t="s">
        <v>1</v>
      </c>
      <c r="H12" t="s">
        <v>1</v>
      </c>
      <c r="I12" t="s">
        <v>1</v>
      </c>
      <c r="J12" s="25">
        <v>28.215469360351562</v>
      </c>
      <c r="K12" s="25">
        <v>27.999434999999998</v>
      </c>
      <c r="L12" s="25">
        <v>0.23222037000000001</v>
      </c>
      <c r="M12" s="9">
        <f t="shared" ref="M12" si="0">K12-K18</f>
        <v>18.48856</v>
      </c>
      <c r="N12" s="9">
        <f t="shared" ref="N12" si="1">SQRT(L12^2+L18^2)</f>
        <v>1.1316612118705742</v>
      </c>
      <c r="O12" s="18">
        <f>$O$3</f>
        <v>16.889262000000002</v>
      </c>
      <c r="P12" s="9">
        <f t="shared" ref="P12" si="2">M12-O12</f>
        <v>1.5992979999999974</v>
      </c>
      <c r="Q12" s="9">
        <f t="shared" ref="Q12" si="3">N12</f>
        <v>1.1316612118705742</v>
      </c>
      <c r="R12" s="8">
        <f t="shared" ref="R12" si="4">2^(-P12)</f>
        <v>0.33003753136641556</v>
      </c>
      <c r="S12" s="9">
        <f t="shared" ref="S12" si="5">LOG(R12,2)</f>
        <v>-1.5992979999999974</v>
      </c>
      <c r="T12" s="13" t="s">
        <v>1</v>
      </c>
    </row>
    <row r="13" spans="1:23" ht="16" x14ac:dyDescent="0.2">
      <c r="A13" s="29" t="s">
        <v>113</v>
      </c>
      <c r="B13"/>
      <c r="C13" t="s">
        <v>69</v>
      </c>
      <c r="D13" s="41" t="s">
        <v>80</v>
      </c>
      <c r="E13" t="s">
        <v>109</v>
      </c>
      <c r="F13" t="s">
        <v>126</v>
      </c>
      <c r="G13" t="s">
        <v>1</v>
      </c>
      <c r="H13" t="s">
        <v>1</v>
      </c>
      <c r="I13" t="s">
        <v>1</v>
      </c>
      <c r="J13" s="25">
        <v>28.028982162475586</v>
      </c>
      <c r="K13" s="25">
        <v>27.999434999999998</v>
      </c>
      <c r="L13" s="25">
        <v>0.23222037000000001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/>
      <c r="C14" t="s">
        <v>69</v>
      </c>
      <c r="D14" s="41" t="s">
        <v>80</v>
      </c>
      <c r="E14" t="s">
        <v>109</v>
      </c>
      <c r="F14" t="s">
        <v>126</v>
      </c>
      <c r="G14" t="s">
        <v>1</v>
      </c>
      <c r="H14" t="s">
        <v>1</v>
      </c>
      <c r="I14" t="s">
        <v>1</v>
      </c>
      <c r="J14" s="25">
        <v>27.753856658935547</v>
      </c>
      <c r="K14" s="25">
        <v>27.999434999999998</v>
      </c>
      <c r="L14" s="25">
        <v>0.23222037000000001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/>
      <c r="C15" t="s">
        <v>69</v>
      </c>
      <c r="D15" s="41" t="s">
        <v>80</v>
      </c>
      <c r="E15" t="s">
        <v>128</v>
      </c>
      <c r="F15" t="s">
        <v>126</v>
      </c>
      <c r="G15" s="25">
        <v>1</v>
      </c>
      <c r="H15" s="25">
        <v>0.28906235000000002</v>
      </c>
      <c r="I15" s="25">
        <v>3.4594615000000002</v>
      </c>
      <c r="J15" s="25">
        <v>25.09785270690918</v>
      </c>
      <c r="K15" s="25">
        <v>24.959099999999999</v>
      </c>
      <c r="L15" s="25">
        <v>0.14485303999999999</v>
      </c>
      <c r="M15" s="9">
        <f t="shared" ref="M15" si="6">K15-K18</f>
        <v>15.448224999999999</v>
      </c>
      <c r="N15" s="9">
        <f t="shared" ref="N15" si="7">SQRT(L15^2+L18^2)</f>
        <v>1.1170108331644244</v>
      </c>
      <c r="O15" s="34">
        <f>$O$6</f>
        <v>14.108987000000001</v>
      </c>
      <c r="P15" s="9">
        <f t="shared" ref="P15" si="8">M15-O15</f>
        <v>1.3392379999999982</v>
      </c>
      <c r="Q15" s="9">
        <f t="shared" ref="Q15" si="9">N15</f>
        <v>1.1170108331644244</v>
      </c>
      <c r="R15" s="8">
        <f t="shared" ref="R15" si="10">2^(-P15)</f>
        <v>0.39522935232116257</v>
      </c>
      <c r="S15" s="9">
        <f t="shared" ref="S15" si="11">LOG(R15,2)</f>
        <v>-1.3392379999999982</v>
      </c>
    </row>
    <row r="16" spans="1:23" ht="16" x14ac:dyDescent="0.2">
      <c r="A16" s="29"/>
      <c r="B16"/>
      <c r="C16" t="s">
        <v>69</v>
      </c>
      <c r="D16" s="41" t="s">
        <v>80</v>
      </c>
      <c r="E16" t="s">
        <v>128</v>
      </c>
      <c r="F16" t="s">
        <v>126</v>
      </c>
      <c r="G16" s="25">
        <v>1</v>
      </c>
      <c r="H16" s="25">
        <v>0.28906235000000002</v>
      </c>
      <c r="I16" s="25">
        <v>3.4594615000000002</v>
      </c>
      <c r="J16" s="25">
        <v>24.970617294311523</v>
      </c>
      <c r="K16" s="25">
        <v>24.959099999999999</v>
      </c>
      <c r="L16" s="25">
        <v>0.14485303999999999</v>
      </c>
      <c r="M16" s="9"/>
      <c r="N16" s="9"/>
      <c r="O16" s="6"/>
      <c r="P16" s="9"/>
      <c r="Q16" s="9"/>
      <c r="R16" s="8"/>
      <c r="S16" s="9"/>
    </row>
    <row r="17" spans="1:23" ht="16" x14ac:dyDescent="0.2">
      <c r="A17" s="29"/>
      <c r="B17"/>
      <c r="C17" t="s">
        <v>69</v>
      </c>
      <c r="D17" s="41" t="s">
        <v>80</v>
      </c>
      <c r="E17" t="s">
        <v>128</v>
      </c>
      <c r="F17" t="s">
        <v>126</v>
      </c>
      <c r="G17" s="25">
        <v>1</v>
      </c>
      <c r="H17" s="25">
        <v>0.28906235000000002</v>
      </c>
      <c r="I17" s="25">
        <v>3.4594615000000002</v>
      </c>
      <c r="J17" s="25">
        <v>24.808834075927734</v>
      </c>
      <c r="K17" s="25">
        <v>24.959099999999999</v>
      </c>
      <c r="L17" s="25">
        <v>0.14485303999999999</v>
      </c>
      <c r="M17" s="9"/>
      <c r="N17" s="9"/>
      <c r="O17" s="6"/>
      <c r="P17" s="9"/>
      <c r="Q17" s="9"/>
      <c r="R17" s="8"/>
      <c r="S17" s="9"/>
    </row>
    <row r="18" spans="1:23" ht="16" x14ac:dyDescent="0.2">
      <c r="A18" s="29"/>
      <c r="B18" s="44"/>
      <c r="C18" t="s">
        <v>69</v>
      </c>
      <c r="D18" s="41" t="s">
        <v>80</v>
      </c>
      <c r="E18" t="s">
        <v>127</v>
      </c>
      <c r="F18" t="s">
        <v>126</v>
      </c>
      <c r="G18" t="s">
        <v>1</v>
      </c>
      <c r="H18" t="s">
        <v>1</v>
      </c>
      <c r="I18" t="s">
        <v>1</v>
      </c>
      <c r="J18" s="25">
        <v>10.786853790283203</v>
      </c>
      <c r="K18" s="25">
        <v>9.5108750000000004</v>
      </c>
      <c r="L18" s="25">
        <v>1.1075788</v>
      </c>
      <c r="M18" s="9"/>
      <c r="N18" s="9"/>
      <c r="O18" s="6"/>
      <c r="P18" s="9"/>
      <c r="Q18" s="9"/>
      <c r="R18" s="8"/>
      <c r="S18" s="9"/>
      <c r="T18" s="1" t="s">
        <v>1</v>
      </c>
      <c r="U18" s="5"/>
      <c r="V18" s="5"/>
      <c r="W18" s="5"/>
    </row>
    <row r="19" spans="1:23" ht="16" x14ac:dyDescent="0.2">
      <c r="A19" s="29"/>
      <c r="B19" s="44"/>
      <c r="C19" t="s">
        <v>69</v>
      </c>
      <c r="D19" s="41" t="s">
        <v>80</v>
      </c>
      <c r="E19" t="s">
        <v>127</v>
      </c>
      <c r="F19" t="s">
        <v>126</v>
      </c>
      <c r="G19" t="s">
        <v>1</v>
      </c>
      <c r="H19" t="s">
        <v>1</v>
      </c>
      <c r="I19" t="s">
        <v>1</v>
      </c>
      <c r="J19" s="25">
        <v>8.9479732513427734</v>
      </c>
      <c r="K19" s="25">
        <v>9.5108750000000004</v>
      </c>
      <c r="L19" s="25">
        <v>1.1075788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 s="44"/>
      <c r="C20" t="s">
        <v>69</v>
      </c>
      <c r="D20" s="41" t="s">
        <v>80</v>
      </c>
      <c r="E20" t="s">
        <v>127</v>
      </c>
      <c r="F20" t="s">
        <v>126</v>
      </c>
      <c r="G20" t="s">
        <v>1</v>
      </c>
      <c r="H20" t="s">
        <v>1</v>
      </c>
      <c r="I20" t="s">
        <v>1</v>
      </c>
      <c r="J20" s="25">
        <v>8.7977962493896484</v>
      </c>
      <c r="K20" s="25">
        <v>9.5108750000000004</v>
      </c>
      <c r="L20" s="25">
        <v>1.1075788</v>
      </c>
      <c r="M20" s="9"/>
      <c r="N20" s="6"/>
      <c r="O20" s="12"/>
      <c r="P20" s="6"/>
      <c r="Q20" s="6"/>
      <c r="R20" s="7"/>
      <c r="S20" s="6"/>
      <c r="T20" s="10" t="s">
        <v>1</v>
      </c>
      <c r="U20" s="11"/>
      <c r="V20" s="11"/>
      <c r="W20" s="11"/>
    </row>
    <row r="21" spans="1:23" ht="16" x14ac:dyDescent="0.2">
      <c r="A21" s="2" t="s">
        <v>107</v>
      </c>
      <c r="B21"/>
      <c r="C21" t="s">
        <v>20</v>
      </c>
      <c r="D21" s="41" t="s">
        <v>79</v>
      </c>
      <c r="E21" t="s">
        <v>109</v>
      </c>
      <c r="F21" t="s">
        <v>126</v>
      </c>
      <c r="G21" t="s">
        <v>1</v>
      </c>
      <c r="H21" t="s">
        <v>1</v>
      </c>
      <c r="I21" t="s">
        <v>1</v>
      </c>
      <c r="J21" s="25">
        <v>24.8709716796875</v>
      </c>
      <c r="K21" s="25">
        <v>24.95965</v>
      </c>
      <c r="L21" s="25">
        <v>0.54220369999999996</v>
      </c>
      <c r="M21" s="9">
        <f t="shared" ref="M21" si="12">K21-K27</f>
        <v>14.855604</v>
      </c>
      <c r="N21" s="9">
        <f t="shared" ref="N21" si="13">SQRT(L21^2+L27^2)</f>
        <v>0.70979896539817344</v>
      </c>
      <c r="O21" s="18">
        <f t="shared" ref="O21" si="14">$O$3</f>
        <v>16.889262000000002</v>
      </c>
      <c r="P21" s="9">
        <f t="shared" ref="P21" si="15">M21-O21</f>
        <v>-2.0336580000000026</v>
      </c>
      <c r="Q21" s="9">
        <f t="shared" ref="Q21" si="16">N21</f>
        <v>0.70979896539817344</v>
      </c>
      <c r="R21" s="8">
        <f t="shared" ref="R21" si="17">2^(-P21)</f>
        <v>4.0944168791979392</v>
      </c>
      <c r="S21" s="9">
        <f t="shared" ref="S21" si="18">LOG(R21,2)</f>
        <v>2.0336580000000026</v>
      </c>
      <c r="T21" s="1" t="s">
        <v>1</v>
      </c>
    </row>
    <row r="22" spans="1:23" ht="16" x14ac:dyDescent="0.2">
      <c r="A22" s="2" t="s">
        <v>114</v>
      </c>
      <c r="B22"/>
      <c r="C22" t="s">
        <v>20</v>
      </c>
      <c r="D22" s="41" t="s">
        <v>79</v>
      </c>
      <c r="E22" t="s">
        <v>109</v>
      </c>
      <c r="F22" t="s">
        <v>126</v>
      </c>
      <c r="G22" t="s">
        <v>1</v>
      </c>
      <c r="H22" t="s">
        <v>1</v>
      </c>
      <c r="I22" t="s">
        <v>1</v>
      </c>
      <c r="J22" s="25">
        <v>24.467250823974609</v>
      </c>
      <c r="K22" s="25">
        <v>24.95965</v>
      </c>
      <c r="L22" s="25">
        <v>0.54220369999999996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/>
      <c r="C23" t="s">
        <v>20</v>
      </c>
      <c r="D23" s="41" t="s">
        <v>79</v>
      </c>
      <c r="E23" t="s">
        <v>109</v>
      </c>
      <c r="F23" t="s">
        <v>126</v>
      </c>
      <c r="G23" t="s">
        <v>1</v>
      </c>
      <c r="H23" t="s">
        <v>1</v>
      </c>
      <c r="I23" t="s">
        <v>1</v>
      </c>
      <c r="J23" s="25">
        <v>25.540725708007812</v>
      </c>
      <c r="K23" s="25">
        <v>24.95965</v>
      </c>
      <c r="L23" s="25">
        <v>0.54220369999999996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/>
      <c r="C24" t="s">
        <v>20</v>
      </c>
      <c r="D24" s="41" t="s">
        <v>79</v>
      </c>
      <c r="E24" t="s">
        <v>128</v>
      </c>
      <c r="F24" t="s">
        <v>126</v>
      </c>
      <c r="G24" s="25">
        <v>17.737123</v>
      </c>
      <c r="H24" s="25">
        <v>10.375082000000001</v>
      </c>
      <c r="I24" s="25">
        <v>30.323183</v>
      </c>
      <c r="J24" s="25">
        <v>21.565042495727539</v>
      </c>
      <c r="K24" s="25">
        <v>21.403572</v>
      </c>
      <c r="L24" s="25">
        <v>0.15199804</v>
      </c>
      <c r="M24" s="9">
        <f t="shared" ref="M24" si="19">K24-K27</f>
        <v>11.299526</v>
      </c>
      <c r="N24" s="9">
        <f t="shared" ref="N24" si="20">SQRT(L24^2+L27^2)</f>
        <v>0.48263145685965103</v>
      </c>
      <c r="O24" s="34">
        <f t="shared" ref="O24" si="21">$O$6</f>
        <v>14.108987000000001</v>
      </c>
      <c r="P24" s="9">
        <f t="shared" ref="P24" si="22">M24-O24</f>
        <v>-2.8094610000000007</v>
      </c>
      <c r="Q24" s="9">
        <f t="shared" ref="Q24" si="23">N24</f>
        <v>0.48263145685965103</v>
      </c>
      <c r="R24" s="8">
        <f t="shared" ref="R24" si="24">2^(-P24)</f>
        <v>7.0102262163263305</v>
      </c>
      <c r="S24" s="9">
        <f t="shared" ref="S24" si="25">LOG(R24,2)</f>
        <v>2.8094610000000007</v>
      </c>
    </row>
    <row r="25" spans="1:23" ht="16" x14ac:dyDescent="0.2">
      <c r="B25"/>
      <c r="C25" t="s">
        <v>20</v>
      </c>
      <c r="D25" s="41" t="s">
        <v>79</v>
      </c>
      <c r="E25" t="s">
        <v>128</v>
      </c>
      <c r="F25" t="s">
        <v>126</v>
      </c>
      <c r="G25" s="25">
        <v>17.737123</v>
      </c>
      <c r="H25" s="25">
        <v>10.375082000000001</v>
      </c>
      <c r="I25" s="25">
        <v>30.323183</v>
      </c>
      <c r="J25" s="25">
        <v>21.382413864135742</v>
      </c>
      <c r="K25" s="25">
        <v>21.403572</v>
      </c>
      <c r="L25" s="25">
        <v>0.15199804</v>
      </c>
      <c r="M25" s="9"/>
      <c r="N25" s="9"/>
      <c r="O25" s="6"/>
      <c r="P25" s="9"/>
      <c r="Q25" s="9"/>
      <c r="R25" s="8"/>
      <c r="S25" s="9"/>
    </row>
    <row r="26" spans="1:23" ht="16" x14ac:dyDescent="0.2">
      <c r="B26"/>
      <c r="C26" t="s">
        <v>20</v>
      </c>
      <c r="D26" s="41" t="s">
        <v>79</v>
      </c>
      <c r="E26" t="s">
        <v>128</v>
      </c>
      <c r="F26" t="s">
        <v>126</v>
      </c>
      <c r="G26" s="25">
        <v>17.737123</v>
      </c>
      <c r="H26" s="25">
        <v>10.375082000000001</v>
      </c>
      <c r="I26" s="25">
        <v>30.323183</v>
      </c>
      <c r="J26" s="25">
        <v>21.263263702392578</v>
      </c>
      <c r="K26" s="25">
        <v>21.403572</v>
      </c>
      <c r="L26" s="25">
        <v>0.15199804</v>
      </c>
      <c r="M26" s="9"/>
      <c r="N26" s="9"/>
      <c r="O26" s="6"/>
      <c r="P26" s="9"/>
      <c r="Q26" s="9"/>
      <c r="R26" s="8"/>
      <c r="S26" s="9"/>
    </row>
    <row r="27" spans="1:23" ht="16" x14ac:dyDescent="0.2">
      <c r="B27" s="43"/>
      <c r="C27" t="s">
        <v>20</v>
      </c>
      <c r="D27" s="41" t="s">
        <v>79</v>
      </c>
      <c r="E27" t="s">
        <v>127</v>
      </c>
      <c r="F27" t="s">
        <v>126</v>
      </c>
      <c r="G27" t="s">
        <v>1</v>
      </c>
      <c r="H27" t="s">
        <v>1</v>
      </c>
      <c r="I27" t="s">
        <v>1</v>
      </c>
      <c r="J27" s="25">
        <v>10.411477088928223</v>
      </c>
      <c r="K27" s="25">
        <v>10.104046</v>
      </c>
      <c r="L27" s="25">
        <v>0.45807174000000001</v>
      </c>
      <c r="M27" s="9"/>
      <c r="N27" s="9"/>
      <c r="O27" s="6"/>
      <c r="P27" s="9"/>
      <c r="Q27" s="9"/>
      <c r="R27" s="8"/>
      <c r="S27" s="9"/>
      <c r="T27" s="1" t="s">
        <v>1</v>
      </c>
      <c r="U27" s="5"/>
      <c r="V27" s="5"/>
      <c r="W27" s="5"/>
    </row>
    <row r="28" spans="1:23" ht="16" x14ac:dyDescent="0.2">
      <c r="B28" s="43"/>
      <c r="C28" t="s">
        <v>20</v>
      </c>
      <c r="D28" s="41" t="s">
        <v>79</v>
      </c>
      <c r="E28" t="s">
        <v>127</v>
      </c>
      <c r="F28" t="s">
        <v>126</v>
      </c>
      <c r="G28" t="s">
        <v>1</v>
      </c>
      <c r="H28" t="s">
        <v>1</v>
      </c>
      <c r="I28" t="s">
        <v>1</v>
      </c>
      <c r="J28" s="25">
        <v>10.323083877563477</v>
      </c>
      <c r="K28" s="25">
        <v>10.104046</v>
      </c>
      <c r="L28" s="25">
        <v>0.45807174000000001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 s="43"/>
      <c r="C29" t="s">
        <v>20</v>
      </c>
      <c r="D29" s="41" t="s">
        <v>79</v>
      </c>
      <c r="E29" t="s">
        <v>127</v>
      </c>
      <c r="F29" t="s">
        <v>126</v>
      </c>
      <c r="G29" t="s">
        <v>1</v>
      </c>
      <c r="H29" t="s">
        <v>1</v>
      </c>
      <c r="I29" t="s">
        <v>1</v>
      </c>
      <c r="J29" s="25">
        <v>9.5775785446166992</v>
      </c>
      <c r="K29" s="25">
        <v>10.104046</v>
      </c>
      <c r="L29" s="25">
        <v>0.45807174000000001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107</v>
      </c>
      <c r="B30"/>
      <c r="C30" t="s">
        <v>14</v>
      </c>
      <c r="D30" s="41" t="s">
        <v>46</v>
      </c>
      <c r="E30" t="s">
        <v>109</v>
      </c>
      <c r="F30" t="s">
        <v>126</v>
      </c>
      <c r="G30" t="s">
        <v>1</v>
      </c>
      <c r="H30" t="s">
        <v>1</v>
      </c>
      <c r="I30" t="s">
        <v>1</v>
      </c>
      <c r="J30" s="25">
        <v>28.058162689208984</v>
      </c>
      <c r="K30" s="25">
        <v>28.208169999999999</v>
      </c>
      <c r="L30" s="25">
        <v>0.21053094999999999</v>
      </c>
      <c r="M30" s="9">
        <f t="shared" ref="M30" si="26">K30-K36</f>
        <v>16.127108</v>
      </c>
      <c r="N30" s="9">
        <f t="shared" ref="N30" si="27">SQRT(L30^2+L36^2)</f>
        <v>0.229623590700341</v>
      </c>
      <c r="O30" s="18">
        <f t="shared" ref="O30" si="28">$O$3</f>
        <v>16.889262000000002</v>
      </c>
      <c r="P30" s="9">
        <f t="shared" ref="P30" si="29">M30-O30</f>
        <v>-0.76215400000000244</v>
      </c>
      <c r="Q30" s="9">
        <f t="shared" ref="Q30" si="30">N30</f>
        <v>0.229623590700341</v>
      </c>
      <c r="R30" s="8">
        <f t="shared" ref="R30" si="31">2^(-P30)</f>
        <v>1.6960209607947119</v>
      </c>
      <c r="S30" s="9">
        <f t="shared" ref="S30" si="32">LOG(R30,2)</f>
        <v>0.76215400000000244</v>
      </c>
      <c r="T30" s="13" t="s">
        <v>1</v>
      </c>
    </row>
    <row r="31" spans="1:23" ht="16" x14ac:dyDescent="0.2">
      <c r="A31" s="29" t="s">
        <v>115</v>
      </c>
      <c r="B31"/>
      <c r="C31" t="s">
        <v>14</v>
      </c>
      <c r="D31" s="41" t="s">
        <v>46</v>
      </c>
      <c r="E31" t="s">
        <v>109</v>
      </c>
      <c r="F31" t="s">
        <v>126</v>
      </c>
      <c r="G31" t="s">
        <v>1</v>
      </c>
      <c r="H31" t="s">
        <v>1</v>
      </c>
      <c r="I31" t="s">
        <v>1</v>
      </c>
      <c r="J31" s="25">
        <v>28.11750602722168</v>
      </c>
      <c r="K31" s="25">
        <v>28.208169999999999</v>
      </c>
      <c r="L31" s="25">
        <v>0.21053094999999999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/>
      <c r="C32" t="s">
        <v>14</v>
      </c>
      <c r="D32" s="41" t="s">
        <v>46</v>
      </c>
      <c r="E32" t="s">
        <v>109</v>
      </c>
      <c r="F32" t="s">
        <v>126</v>
      </c>
      <c r="G32" t="s">
        <v>1</v>
      </c>
      <c r="H32" t="s">
        <v>1</v>
      </c>
      <c r="I32" t="s">
        <v>1</v>
      </c>
      <c r="J32" s="25">
        <v>28.448844909667969</v>
      </c>
      <c r="K32" s="25">
        <v>28.208169999999999</v>
      </c>
      <c r="L32" s="25">
        <v>0.21053094999999999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/>
      <c r="C33" t="s">
        <v>14</v>
      </c>
      <c r="D33" s="41" t="s">
        <v>46</v>
      </c>
      <c r="E33" t="s">
        <v>128</v>
      </c>
      <c r="F33" t="s">
        <v>126</v>
      </c>
      <c r="G33" s="25">
        <v>6.8767543</v>
      </c>
      <c r="H33" s="25">
        <v>5.0640549999999998</v>
      </c>
      <c r="I33" s="25">
        <v>9.338317</v>
      </c>
      <c r="J33" s="25">
        <v>24.974960327148438</v>
      </c>
      <c r="K33" s="25">
        <v>24.74756</v>
      </c>
      <c r="L33" s="25">
        <v>0.25967747000000002</v>
      </c>
      <c r="M33" s="9">
        <f t="shared" ref="M33" si="33">K33-K36</f>
        <v>12.666498000000001</v>
      </c>
      <c r="N33" s="9">
        <f t="shared" ref="N33" si="34">SQRT(L33^2+L36^2)</f>
        <v>0.27538355238433565</v>
      </c>
      <c r="O33" s="34">
        <f t="shared" ref="O33" si="35">$O$6</f>
        <v>14.108987000000001</v>
      </c>
      <c r="P33" s="9">
        <f t="shared" ref="P33" si="36">M33-O33</f>
        <v>-1.4424890000000001</v>
      </c>
      <c r="Q33" s="9">
        <f t="shared" ref="Q33" si="37">N33</f>
        <v>0.27538355238433565</v>
      </c>
      <c r="R33" s="8">
        <f t="shared" ref="R33" si="38">2^(-P33)</f>
        <v>2.7178936402444593</v>
      </c>
      <c r="S33" s="9">
        <f t="shared" ref="S33" si="39">LOG(R33,2)</f>
        <v>1.4424890000000001</v>
      </c>
    </row>
    <row r="34" spans="1:24" ht="16" x14ac:dyDescent="0.2">
      <c r="A34" s="29"/>
      <c r="B34"/>
      <c r="C34" t="s">
        <v>14</v>
      </c>
      <c r="D34" s="41" t="s">
        <v>46</v>
      </c>
      <c r="E34" t="s">
        <v>128</v>
      </c>
      <c r="F34" t="s">
        <v>126</v>
      </c>
      <c r="G34" s="25">
        <v>6.8767543</v>
      </c>
      <c r="H34" s="25">
        <v>5.0640549999999998</v>
      </c>
      <c r="I34" s="25">
        <v>9.338317</v>
      </c>
      <c r="J34" s="25">
        <v>24.803123474121094</v>
      </c>
      <c r="K34" s="25">
        <v>24.74756</v>
      </c>
      <c r="L34" s="25">
        <v>0.25967747000000002</v>
      </c>
      <c r="M34" s="9"/>
      <c r="N34" s="9"/>
      <c r="O34" s="6"/>
      <c r="P34" s="9"/>
      <c r="Q34" s="9"/>
      <c r="R34" s="8"/>
      <c r="S34" s="9"/>
    </row>
    <row r="35" spans="1:24" ht="16" x14ac:dyDescent="0.2">
      <c r="A35" s="29"/>
      <c r="B35"/>
      <c r="C35" t="s">
        <v>14</v>
      </c>
      <c r="D35" s="41" t="s">
        <v>46</v>
      </c>
      <c r="E35" t="s">
        <v>128</v>
      </c>
      <c r="F35" t="s">
        <v>126</v>
      </c>
      <c r="G35" s="25">
        <v>6.8767543</v>
      </c>
      <c r="H35" s="25">
        <v>5.0640549999999998</v>
      </c>
      <c r="I35" s="25">
        <v>9.338317</v>
      </c>
      <c r="J35" s="25">
        <v>24.464599609375</v>
      </c>
      <c r="K35" s="25">
        <v>24.74756</v>
      </c>
      <c r="L35" s="25">
        <v>0.25967747000000002</v>
      </c>
      <c r="M35" s="9"/>
      <c r="N35" s="9"/>
      <c r="O35" s="6"/>
      <c r="P35" s="9"/>
      <c r="Q35" s="9"/>
      <c r="R35" s="8"/>
      <c r="S35" s="9"/>
    </row>
    <row r="36" spans="1:24" ht="16" x14ac:dyDescent="0.2">
      <c r="A36" s="29"/>
      <c r="B36" s="44"/>
      <c r="C36" t="s">
        <v>14</v>
      </c>
      <c r="D36" s="41" t="s">
        <v>46</v>
      </c>
      <c r="E36" t="s">
        <v>127</v>
      </c>
      <c r="F36" t="s">
        <v>126</v>
      </c>
      <c r="G36" t="s">
        <v>1</v>
      </c>
      <c r="H36" t="s">
        <v>1</v>
      </c>
      <c r="I36" t="s">
        <v>1</v>
      </c>
      <c r="J36" s="25">
        <v>11.979905128479004</v>
      </c>
      <c r="K36" s="25">
        <v>12.081061999999999</v>
      </c>
      <c r="L36" s="25">
        <v>9.1671765000000002E-2</v>
      </c>
      <c r="M36" s="9"/>
      <c r="N36" s="9"/>
      <c r="O36" s="6"/>
      <c r="P36" s="9"/>
      <c r="Q36" s="9"/>
      <c r="R36" s="8"/>
      <c r="S36" s="9"/>
      <c r="T36" s="1" t="s">
        <v>1</v>
      </c>
      <c r="U36" s="5"/>
      <c r="V36" s="5"/>
      <c r="W36" s="5"/>
    </row>
    <row r="37" spans="1:24" ht="16" x14ac:dyDescent="0.2">
      <c r="A37" s="29"/>
      <c r="B37" s="44"/>
      <c r="C37" t="s">
        <v>14</v>
      </c>
      <c r="D37" s="41" t="s">
        <v>46</v>
      </c>
      <c r="E37" t="s">
        <v>127</v>
      </c>
      <c r="F37" t="s">
        <v>126</v>
      </c>
      <c r="G37" t="s">
        <v>1</v>
      </c>
      <c r="H37" t="s">
        <v>1</v>
      </c>
      <c r="I37" t="s">
        <v>1</v>
      </c>
      <c r="J37" s="25">
        <v>12.15864372253418</v>
      </c>
      <c r="K37" s="25">
        <v>12.081061999999999</v>
      </c>
      <c r="L37" s="25">
        <v>9.1671765000000002E-2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 s="44"/>
      <c r="C38" t="s">
        <v>14</v>
      </c>
      <c r="D38" s="41" t="s">
        <v>46</v>
      </c>
      <c r="E38" t="s">
        <v>127</v>
      </c>
      <c r="F38" t="s">
        <v>126</v>
      </c>
      <c r="G38" t="s">
        <v>1</v>
      </c>
      <c r="H38" t="s">
        <v>1</v>
      </c>
      <c r="I38" t="s">
        <v>1</v>
      </c>
      <c r="J38" s="25">
        <v>12.104637145996094</v>
      </c>
      <c r="K38" s="25">
        <v>12.081061999999999</v>
      </c>
      <c r="L38" s="25">
        <v>9.1671765000000002E-2</v>
      </c>
      <c r="M38" s="9"/>
      <c r="N38" s="6"/>
      <c r="O38" s="12"/>
      <c r="P38" s="6"/>
      <c r="Q38" s="6"/>
      <c r="R38" s="7"/>
      <c r="S38" s="6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116</v>
      </c>
      <c r="B39" s="36"/>
      <c r="C39" t="s">
        <v>116</v>
      </c>
      <c r="D39"/>
      <c r="E39" t="s">
        <v>127</v>
      </c>
      <c r="F39" t="s">
        <v>126</v>
      </c>
      <c r="G39" t="s">
        <v>1</v>
      </c>
      <c r="H39" t="s">
        <v>1</v>
      </c>
      <c r="I39" t="s">
        <v>1</v>
      </c>
      <c r="J39" s="25">
        <v>35.987712860107422</v>
      </c>
      <c r="K39" s="25">
        <v>36.708435000000001</v>
      </c>
      <c r="L39" s="25">
        <v>1.0192524000000001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/>
      <c r="C40" t="s">
        <v>116</v>
      </c>
      <c r="D40"/>
      <c r="E40" t="s">
        <v>127</v>
      </c>
      <c r="F40" t="s">
        <v>126</v>
      </c>
      <c r="G40" t="s">
        <v>1</v>
      </c>
      <c r="H40" t="s">
        <v>1</v>
      </c>
      <c r="I40" t="s">
        <v>1</v>
      </c>
      <c r="J40" s="25">
        <v>37.429153442382812</v>
      </c>
      <c r="K40" s="25">
        <v>36.708435000000001</v>
      </c>
      <c r="L40" s="25">
        <v>1.0192524000000001</v>
      </c>
      <c r="M40" s="9"/>
      <c r="N40" s="6"/>
      <c r="O40" s="6"/>
      <c r="P40" s="9"/>
      <c r="Q40" s="9"/>
      <c r="R40" s="8"/>
      <c r="S40" s="9"/>
    </row>
    <row r="41" spans="1:24" ht="16" x14ac:dyDescent="0.2">
      <c r="B41"/>
      <c r="C41" t="s">
        <v>116</v>
      </c>
      <c r="D41"/>
      <c r="E41" t="s">
        <v>127</v>
      </c>
      <c r="F41" t="s">
        <v>126</v>
      </c>
      <c r="G41" t="s">
        <v>1</v>
      </c>
      <c r="H41" t="s">
        <v>1</v>
      </c>
      <c r="I41" t="s">
        <v>1</v>
      </c>
      <c r="J41" t="s">
        <v>117</v>
      </c>
      <c r="K41" s="25">
        <v>36.708435000000001</v>
      </c>
      <c r="L41" s="25">
        <v>1.0192524000000001</v>
      </c>
      <c r="M41" s="9"/>
      <c r="N41" s="6"/>
      <c r="O41" s="6"/>
      <c r="P41" s="9"/>
      <c r="Q41" s="9"/>
      <c r="R41" s="8"/>
      <c r="S41" s="9"/>
    </row>
    <row r="42" spans="1:24" ht="16" x14ac:dyDescent="0.2">
      <c r="C42" t="s">
        <v>116</v>
      </c>
      <c r="D42"/>
      <c r="E42" t="s">
        <v>128</v>
      </c>
      <c r="F42" t="s">
        <v>126</v>
      </c>
      <c r="G42" t="s">
        <v>1</v>
      </c>
      <c r="H42" t="s">
        <v>1</v>
      </c>
      <c r="I42" t="s">
        <v>1</v>
      </c>
      <c r="J42" t="s">
        <v>117</v>
      </c>
      <c r="K42" t="s">
        <v>1</v>
      </c>
      <c r="L42" t="s">
        <v>1</v>
      </c>
      <c r="M42" s="9"/>
      <c r="N42" s="6"/>
    </row>
    <row r="43" spans="1:24" ht="16" x14ac:dyDescent="0.2">
      <c r="C43" t="s">
        <v>116</v>
      </c>
      <c r="D43"/>
      <c r="E43" t="s">
        <v>128</v>
      </c>
      <c r="F43" t="s">
        <v>126</v>
      </c>
      <c r="G43" t="s">
        <v>1</v>
      </c>
      <c r="H43" t="s">
        <v>1</v>
      </c>
      <c r="I43" t="s">
        <v>1</v>
      </c>
      <c r="J43" t="s">
        <v>117</v>
      </c>
      <c r="K43" t="s">
        <v>1</v>
      </c>
      <c r="L43" t="s">
        <v>1</v>
      </c>
      <c r="M43" s="9"/>
      <c r="N43" s="6"/>
    </row>
    <row r="44" spans="1:24" ht="16" x14ac:dyDescent="0.2">
      <c r="C44" t="s">
        <v>116</v>
      </c>
      <c r="D44"/>
      <c r="E44" t="s">
        <v>128</v>
      </c>
      <c r="F44" t="s">
        <v>126</v>
      </c>
      <c r="G44" t="s">
        <v>1</v>
      </c>
      <c r="H44" t="s">
        <v>1</v>
      </c>
      <c r="I44" t="s">
        <v>1</v>
      </c>
      <c r="J44" s="25">
        <v>35.503658294677734</v>
      </c>
      <c r="K44" t="s">
        <v>1</v>
      </c>
      <c r="L44" t="s">
        <v>1</v>
      </c>
      <c r="M44" s="9"/>
      <c r="N44" s="6"/>
    </row>
    <row r="46" spans="1:24" s="10" customFormat="1" x14ac:dyDescent="0.15">
      <c r="A46" s="2"/>
      <c r="B46" s="1"/>
      <c r="C46" s="1"/>
      <c r="D46" s="15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5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5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5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5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15364-AC6E-5040-89B4-8B638530DDDD}">
  <dimension ref="A1:X58"/>
  <sheetViews>
    <sheetView tabSelected="1" zoomScale="141" zoomScaleNormal="100" workbookViewId="0">
      <selection activeCell="C30" sqref="C30:L32"/>
    </sheetView>
  </sheetViews>
  <sheetFormatPr baseColWidth="10" defaultColWidth="8.83203125" defaultRowHeight="13" x14ac:dyDescent="0.15"/>
  <cols>
    <col min="1" max="1" width="26.6640625" style="2" customWidth="1"/>
    <col min="2" max="2" width="10.5" style="1" customWidth="1"/>
    <col min="3" max="3" width="11" style="1" bestFit="1" customWidth="1"/>
    <col min="4" max="4" width="12" style="15" bestFit="1" customWidth="1"/>
    <col min="5" max="5" width="11.1640625" style="1" bestFit="1" customWidth="1"/>
    <col min="6" max="6" width="11.1640625" style="1" customWidth="1"/>
    <col min="7" max="7" width="10" style="1" customWidth="1"/>
    <col min="8" max="8" width="6.83203125" style="1" customWidth="1"/>
    <col min="9" max="9" width="7.33203125" style="1" customWidth="1"/>
    <col min="10" max="10" width="6.6640625" style="24" bestFit="1" customWidth="1"/>
    <col min="11" max="11" width="7.6640625" style="24" bestFit="1" customWidth="1"/>
    <col min="12" max="12" width="5.6640625" style="15" bestFit="1" customWidth="1"/>
    <col min="13" max="14" width="10.83203125" style="2" customWidth="1"/>
    <col min="15" max="17" width="12.1640625" style="2" customWidth="1"/>
    <col min="18" max="18" width="15.1640625" style="3" bestFit="1" customWidth="1"/>
    <col min="19" max="19" width="12.1640625" style="2" customWidth="1"/>
    <col min="20" max="20" width="7.33203125" style="1" bestFit="1" customWidth="1"/>
    <col min="21" max="21" width="12.1640625" style="1" bestFit="1" customWidth="1"/>
    <col min="22" max="22" width="10.1640625" style="1" bestFit="1" customWidth="1"/>
    <col min="23" max="23" width="11.83203125" style="1" bestFit="1" customWidth="1"/>
    <col min="24" max="16384" width="8.83203125" style="1"/>
  </cols>
  <sheetData>
    <row r="1" spans="1:23" x14ac:dyDescent="0.15">
      <c r="G1" s="45" t="s">
        <v>118</v>
      </c>
      <c r="H1" s="45"/>
      <c r="I1" s="45"/>
      <c r="J1" s="45"/>
      <c r="K1" s="45"/>
      <c r="L1" s="45"/>
      <c r="M1" s="46" t="s">
        <v>119</v>
      </c>
      <c r="N1" s="46"/>
      <c r="O1" s="46"/>
      <c r="P1" s="46"/>
      <c r="Q1" s="32"/>
    </row>
    <row r="2" spans="1:23" x14ac:dyDescent="0.15">
      <c r="A2" s="22" t="s">
        <v>103</v>
      </c>
      <c r="B2" s="1" t="s">
        <v>105</v>
      </c>
      <c r="C2" s="1" t="s">
        <v>104</v>
      </c>
      <c r="D2" s="15" t="s">
        <v>102</v>
      </c>
      <c r="E2" s="1" t="s">
        <v>101</v>
      </c>
      <c r="F2" s="1" t="s">
        <v>106</v>
      </c>
      <c r="G2" s="4" t="s">
        <v>100</v>
      </c>
      <c r="H2" s="1" t="s">
        <v>99</v>
      </c>
      <c r="I2" s="1" t="s">
        <v>98</v>
      </c>
      <c r="J2" s="24" t="s">
        <v>97</v>
      </c>
      <c r="K2" s="24" t="s">
        <v>96</v>
      </c>
      <c r="L2" s="15" t="s">
        <v>95</v>
      </c>
      <c r="M2" s="33" t="s">
        <v>121</v>
      </c>
      <c r="N2" s="2" t="s">
        <v>123</v>
      </c>
      <c r="O2" s="2" t="s">
        <v>122</v>
      </c>
      <c r="P2" s="33" t="s">
        <v>94</v>
      </c>
      <c r="Q2" s="2" t="s">
        <v>124</v>
      </c>
      <c r="R2" s="3" t="s">
        <v>125</v>
      </c>
      <c r="S2" s="2" t="s">
        <v>92</v>
      </c>
      <c r="T2" s="1" t="s">
        <v>91</v>
      </c>
      <c r="U2" s="1" t="s">
        <v>90</v>
      </c>
      <c r="V2" s="1" t="s">
        <v>89</v>
      </c>
      <c r="W2" s="1" t="s">
        <v>88</v>
      </c>
    </row>
    <row r="3" spans="1:23" s="13" customFormat="1" ht="16" x14ac:dyDescent="0.2">
      <c r="A3" s="19" t="s">
        <v>107</v>
      </c>
      <c r="B3"/>
      <c r="C3" t="s">
        <v>38</v>
      </c>
      <c r="D3" s="41" t="s">
        <v>43</v>
      </c>
      <c r="E3" t="s">
        <v>109</v>
      </c>
      <c r="F3" t="s">
        <v>126</v>
      </c>
      <c r="G3" t="s">
        <v>1</v>
      </c>
      <c r="H3" t="s">
        <v>1</v>
      </c>
      <c r="I3" t="s">
        <v>1</v>
      </c>
      <c r="J3" s="25">
        <v>27.285867691040039</v>
      </c>
      <c r="K3" s="25">
        <v>26.815919999999998</v>
      </c>
      <c r="L3" s="25">
        <v>0.41270378000000002</v>
      </c>
      <c r="M3" s="9">
        <f>K3-K10</f>
        <v>17.642536999999997</v>
      </c>
      <c r="N3" s="9">
        <f>SQRT(L3^2+L11^2)</f>
        <v>0.46357502852855265</v>
      </c>
      <c r="O3" s="18">
        <f>M3</f>
        <v>17.642536999999997</v>
      </c>
      <c r="P3" s="9">
        <f>M3-O3</f>
        <v>0</v>
      </c>
      <c r="Q3" s="9">
        <f>N3</f>
        <v>0.46357502852855265</v>
      </c>
      <c r="R3" s="8">
        <f>2^(-P3)</f>
        <v>1</v>
      </c>
      <c r="S3" s="9">
        <f>LOG(R3,2)</f>
        <v>0</v>
      </c>
      <c r="T3" s="13" t="s">
        <v>1</v>
      </c>
    </row>
    <row r="4" spans="1:23" ht="16" x14ac:dyDescent="0.2">
      <c r="A4" s="20" t="s">
        <v>108</v>
      </c>
      <c r="B4"/>
      <c r="C4" t="s">
        <v>38</v>
      </c>
      <c r="D4" s="41" t="s">
        <v>43</v>
      </c>
      <c r="E4" t="s">
        <v>109</v>
      </c>
      <c r="F4" t="s">
        <v>126</v>
      </c>
      <c r="G4" t="s">
        <v>1</v>
      </c>
      <c r="H4" t="s">
        <v>1</v>
      </c>
      <c r="I4" t="s">
        <v>1</v>
      </c>
      <c r="J4" s="25">
        <v>26.649410247802734</v>
      </c>
      <c r="K4" s="25">
        <v>26.815919999999998</v>
      </c>
      <c r="L4" s="25">
        <v>0.41270378000000002</v>
      </c>
      <c r="M4" s="9"/>
      <c r="N4" s="9"/>
      <c r="O4" s="9"/>
      <c r="P4" s="9"/>
      <c r="Q4" s="9"/>
      <c r="R4" s="8"/>
      <c r="S4" s="9"/>
      <c r="T4" s="1" t="s">
        <v>1</v>
      </c>
    </row>
    <row r="5" spans="1:23" ht="16" x14ac:dyDescent="0.2">
      <c r="A5" s="2" t="s">
        <v>120</v>
      </c>
      <c r="B5"/>
      <c r="C5" t="s">
        <v>38</v>
      </c>
      <c r="D5" s="41" t="s">
        <v>43</v>
      </c>
      <c r="E5" t="s">
        <v>109</v>
      </c>
      <c r="F5" t="s">
        <v>126</v>
      </c>
      <c r="G5" t="s">
        <v>1</v>
      </c>
      <c r="H5" t="s">
        <v>1</v>
      </c>
      <c r="I5" t="s">
        <v>1</v>
      </c>
      <c r="J5" s="25">
        <v>26.512485504150391</v>
      </c>
      <c r="K5" s="25">
        <v>26.815919999999998</v>
      </c>
      <c r="L5" s="25">
        <v>0.41270378000000002</v>
      </c>
      <c r="M5" s="9"/>
      <c r="N5" s="9"/>
      <c r="O5" s="9"/>
      <c r="P5" s="9"/>
      <c r="Q5" s="9"/>
      <c r="R5" s="8"/>
      <c r="S5" s="9"/>
    </row>
    <row r="6" spans="1:23" ht="16" x14ac:dyDescent="0.2">
      <c r="B6"/>
      <c r="C6" t="s">
        <v>38</v>
      </c>
      <c r="D6" s="41" t="s">
        <v>43</v>
      </c>
      <c r="E6" t="s">
        <v>128</v>
      </c>
      <c r="F6" t="s">
        <v>126</v>
      </c>
      <c r="G6" s="25">
        <v>1.2479373</v>
      </c>
      <c r="H6" s="25">
        <v>0.9789272</v>
      </c>
      <c r="I6" s="25">
        <v>1.5908716000000001</v>
      </c>
      <c r="J6" s="25">
        <v>24.367074966430664</v>
      </c>
      <c r="K6" s="25">
        <v>24.302064999999999</v>
      </c>
      <c r="L6" s="25">
        <v>5.6306858000000001E-2</v>
      </c>
      <c r="M6" s="9">
        <f>K6-K10</f>
        <v>15.128682</v>
      </c>
      <c r="N6" s="9">
        <f>SQRT(L7^2+L11^2)</f>
        <v>0.2185128355653099</v>
      </c>
      <c r="O6" s="18">
        <f>M6</f>
        <v>15.128682</v>
      </c>
      <c r="P6" s="9">
        <f>M6-O6</f>
        <v>0</v>
      </c>
      <c r="Q6" s="9">
        <f>N6</f>
        <v>0.2185128355653099</v>
      </c>
      <c r="R6" s="8">
        <f>2^(-P6)</f>
        <v>1</v>
      </c>
      <c r="S6" s="9">
        <f>LOG(R6,2)</f>
        <v>0</v>
      </c>
    </row>
    <row r="7" spans="1:23" ht="16" x14ac:dyDescent="0.2">
      <c r="B7"/>
      <c r="C7" t="s">
        <v>38</v>
      </c>
      <c r="D7" s="41" t="s">
        <v>43</v>
      </c>
      <c r="E7" t="s">
        <v>128</v>
      </c>
      <c r="F7" t="s">
        <v>126</v>
      </c>
      <c r="G7" s="25">
        <v>1.2479373</v>
      </c>
      <c r="H7" s="25">
        <v>0.9789272</v>
      </c>
      <c r="I7" s="25">
        <v>1.5908716000000001</v>
      </c>
      <c r="J7" s="25">
        <v>24.268705368041992</v>
      </c>
      <c r="K7" s="25">
        <v>24.302064999999999</v>
      </c>
      <c r="L7" s="25">
        <v>5.6306858000000001E-2</v>
      </c>
      <c r="M7" s="9"/>
      <c r="N7" s="9"/>
      <c r="O7" s="9"/>
      <c r="P7" s="9"/>
      <c r="Q7" s="9"/>
      <c r="R7" s="8"/>
      <c r="S7" s="9"/>
    </row>
    <row r="8" spans="1:23" ht="16" x14ac:dyDescent="0.2">
      <c r="B8"/>
      <c r="C8" t="s">
        <v>38</v>
      </c>
      <c r="D8" s="41" t="s">
        <v>43</v>
      </c>
      <c r="E8" t="s">
        <v>128</v>
      </c>
      <c r="F8" t="s">
        <v>126</v>
      </c>
      <c r="G8" s="25">
        <v>1.2479373</v>
      </c>
      <c r="H8" s="25">
        <v>0.9789272</v>
      </c>
      <c r="I8" s="25">
        <v>1.5908716000000001</v>
      </c>
      <c r="J8" s="25">
        <v>24.270414352416992</v>
      </c>
      <c r="K8" s="25">
        <v>24.302064999999999</v>
      </c>
      <c r="L8" s="25">
        <v>5.6306858000000001E-2</v>
      </c>
      <c r="M8" s="9"/>
      <c r="N8" s="9"/>
      <c r="O8" s="9"/>
      <c r="P8" s="9"/>
      <c r="Q8" s="9"/>
      <c r="R8" s="8"/>
      <c r="S8" s="9"/>
    </row>
    <row r="9" spans="1:23" ht="16" x14ac:dyDescent="0.2">
      <c r="B9" s="42"/>
      <c r="C9" t="s">
        <v>38</v>
      </c>
      <c r="D9" s="41" t="s">
        <v>43</v>
      </c>
      <c r="E9" t="s">
        <v>127</v>
      </c>
      <c r="F9" t="s">
        <v>126</v>
      </c>
      <c r="G9" t="s">
        <v>1</v>
      </c>
      <c r="H9" t="s">
        <v>1</v>
      </c>
      <c r="I9" t="s">
        <v>1</v>
      </c>
      <c r="J9" s="25">
        <v>9.415644645690918</v>
      </c>
      <c r="K9" s="25">
        <v>9.1733829999999994</v>
      </c>
      <c r="L9" s="25">
        <v>0.2111336</v>
      </c>
      <c r="M9" s="9"/>
      <c r="N9" s="9"/>
      <c r="O9" s="9"/>
      <c r="P9" s="9"/>
      <c r="Q9" s="9"/>
      <c r="R9" s="8"/>
      <c r="S9" s="9"/>
      <c r="T9" s="1" t="s">
        <v>1</v>
      </c>
    </row>
    <row r="10" spans="1:23" ht="16" x14ac:dyDescent="0.2">
      <c r="B10" s="42"/>
      <c r="C10" t="s">
        <v>38</v>
      </c>
      <c r="D10" s="41" t="s">
        <v>43</v>
      </c>
      <c r="E10" t="s">
        <v>127</v>
      </c>
      <c r="F10" t="s">
        <v>126</v>
      </c>
      <c r="G10" t="s">
        <v>1</v>
      </c>
      <c r="H10" t="s">
        <v>1</v>
      </c>
      <c r="I10" t="s">
        <v>1</v>
      </c>
      <c r="J10" s="25">
        <v>9.0285987854003906</v>
      </c>
      <c r="K10" s="25">
        <v>9.1733829999999994</v>
      </c>
      <c r="L10" s="25">
        <v>0.2111336</v>
      </c>
      <c r="M10" s="9"/>
      <c r="N10" s="6"/>
      <c r="O10" s="6"/>
      <c r="P10" s="6"/>
      <c r="Q10" s="6"/>
      <c r="R10" s="6"/>
      <c r="S10" s="6"/>
      <c r="U10" s="5"/>
      <c r="V10" s="5"/>
      <c r="W10" s="5"/>
    </row>
    <row r="11" spans="1:23" ht="16" x14ac:dyDescent="0.2">
      <c r="B11" s="42"/>
      <c r="C11" t="s">
        <v>38</v>
      </c>
      <c r="D11" s="41" t="s">
        <v>43</v>
      </c>
      <c r="E11" t="s">
        <v>127</v>
      </c>
      <c r="F11" t="s">
        <v>126</v>
      </c>
      <c r="G11" t="s">
        <v>1</v>
      </c>
      <c r="H11" t="s">
        <v>1</v>
      </c>
      <c r="I11" t="s">
        <v>1</v>
      </c>
      <c r="J11" s="25">
        <v>9.0759067535400391</v>
      </c>
      <c r="K11" s="25">
        <v>9.1733829999999994</v>
      </c>
      <c r="L11" s="25">
        <v>0.2111336</v>
      </c>
      <c r="M11" s="9"/>
      <c r="N11" s="6"/>
      <c r="O11" s="6"/>
      <c r="P11" s="6"/>
      <c r="Q11" s="6"/>
      <c r="R11" s="6"/>
      <c r="S11" s="6"/>
      <c r="U11" s="5"/>
      <c r="V11" s="5"/>
      <c r="W11" s="5"/>
    </row>
    <row r="12" spans="1:23" s="13" customFormat="1" ht="16" x14ac:dyDescent="0.2">
      <c r="A12" s="27" t="s">
        <v>107</v>
      </c>
      <c r="B12"/>
      <c r="C12" t="s">
        <v>63</v>
      </c>
      <c r="D12" s="41" t="s">
        <v>42</v>
      </c>
      <c r="E12" t="s">
        <v>109</v>
      </c>
      <c r="F12" t="s">
        <v>126</v>
      </c>
      <c r="G12" t="s">
        <v>1</v>
      </c>
      <c r="H12" t="s">
        <v>1</v>
      </c>
      <c r="I12" t="s">
        <v>1</v>
      </c>
      <c r="J12" s="25">
        <v>28.121990203857422</v>
      </c>
      <c r="K12" s="25">
        <v>27.592732999999999</v>
      </c>
      <c r="L12" s="25">
        <v>0.45938909999999999</v>
      </c>
      <c r="M12" s="9">
        <f t="shared" ref="M12" si="0">K12-K18</f>
        <v>17.990151999999998</v>
      </c>
      <c r="N12" s="9">
        <f>SQRT(L12^2+L18^2)</f>
        <v>0.87757381813386504</v>
      </c>
      <c r="O12" s="18">
        <f>$O$3</f>
        <v>17.642536999999997</v>
      </c>
      <c r="P12" s="9">
        <f t="shared" ref="P12" si="1">M12-O12</f>
        <v>0.34761500000000112</v>
      </c>
      <c r="Q12" s="9">
        <f t="shared" ref="Q12" si="2">N12</f>
        <v>0.87757381813386504</v>
      </c>
      <c r="R12" s="8">
        <f>2^(-(P12))</f>
        <v>0.78588221052152274</v>
      </c>
      <c r="S12" s="9">
        <f t="shared" ref="S12" si="3">LOG(R12,2)</f>
        <v>-0.34761500000000106</v>
      </c>
      <c r="T12" s="13" t="s">
        <v>1</v>
      </c>
    </row>
    <row r="13" spans="1:23" ht="16" x14ac:dyDescent="0.2">
      <c r="A13" s="29" t="s">
        <v>113</v>
      </c>
      <c r="B13"/>
      <c r="C13" t="s">
        <v>63</v>
      </c>
      <c r="D13" s="41" t="s">
        <v>42</v>
      </c>
      <c r="E13" t="s">
        <v>109</v>
      </c>
      <c r="F13" t="s">
        <v>126</v>
      </c>
      <c r="G13" t="s">
        <v>1</v>
      </c>
      <c r="H13" t="s">
        <v>1</v>
      </c>
      <c r="I13" t="s">
        <v>1</v>
      </c>
      <c r="J13" s="25">
        <v>27.358987808227539</v>
      </c>
      <c r="K13" s="25">
        <v>27.592732999999999</v>
      </c>
      <c r="L13" s="25">
        <v>0.45938909999999999</v>
      </c>
      <c r="M13" s="9"/>
      <c r="N13" s="9"/>
      <c r="O13" s="6"/>
      <c r="P13" s="9"/>
      <c r="Q13" s="9"/>
      <c r="R13" s="8"/>
      <c r="S13" s="9"/>
      <c r="T13" s="1" t="s">
        <v>1</v>
      </c>
    </row>
    <row r="14" spans="1:23" ht="16" x14ac:dyDescent="0.2">
      <c r="A14" s="29"/>
      <c r="B14"/>
      <c r="C14" t="s">
        <v>63</v>
      </c>
      <c r="D14" s="41" t="s">
        <v>42</v>
      </c>
      <c r="E14" t="s">
        <v>109</v>
      </c>
      <c r="F14" t="s">
        <v>126</v>
      </c>
      <c r="G14" t="s">
        <v>1</v>
      </c>
      <c r="H14" t="s">
        <v>1</v>
      </c>
      <c r="I14" t="s">
        <v>1</v>
      </c>
      <c r="J14" s="25">
        <v>27.297222137451172</v>
      </c>
      <c r="K14" s="25">
        <v>27.592732999999999</v>
      </c>
      <c r="L14" s="25">
        <v>0.45938909999999999</v>
      </c>
      <c r="M14" s="9"/>
      <c r="N14" s="9"/>
      <c r="O14" s="6"/>
      <c r="P14" s="9"/>
      <c r="Q14" s="9"/>
      <c r="R14" s="8"/>
      <c r="S14" s="9"/>
      <c r="T14" s="1" t="s">
        <v>1</v>
      </c>
    </row>
    <row r="15" spans="1:23" ht="16" x14ac:dyDescent="0.2">
      <c r="A15" s="29"/>
      <c r="B15"/>
      <c r="C15" t="s">
        <v>63</v>
      </c>
      <c r="D15" s="41" t="s">
        <v>42</v>
      </c>
      <c r="E15" t="s">
        <v>128</v>
      </c>
      <c r="F15" t="s">
        <v>126</v>
      </c>
      <c r="G15" s="25">
        <v>1.3425412999999999</v>
      </c>
      <c r="H15" s="25">
        <v>0.57737534999999995</v>
      </c>
      <c r="I15" s="25">
        <v>3.1217427</v>
      </c>
      <c r="J15" s="25">
        <v>24.77931022644043</v>
      </c>
      <c r="K15" s="25">
        <v>24.625841000000001</v>
      </c>
      <c r="L15" s="25">
        <v>0.13292007</v>
      </c>
      <c r="M15" s="9">
        <f t="shared" ref="M15" si="4">K15-K18</f>
        <v>15.023260000000001</v>
      </c>
      <c r="N15" s="9">
        <f>SQRT(L15^2+L18^2)</f>
        <v>0.75945059489346955</v>
      </c>
      <c r="O15" s="34">
        <f>$O$6</f>
        <v>15.128682</v>
      </c>
      <c r="P15" s="9">
        <f t="shared" ref="P15" si="5">M15-O15</f>
        <v>-0.10542199999999902</v>
      </c>
      <c r="Q15" s="9">
        <f t="shared" ref="Q15" si="6">N15</f>
        <v>0.75945059489346955</v>
      </c>
      <c r="R15" s="8">
        <f t="shared" ref="R15" si="7">2^(-P15)</f>
        <v>1.0758090273037282</v>
      </c>
      <c r="S15" s="9">
        <f t="shared" ref="S15" si="8">LOG(R15,2)</f>
        <v>0.10542199999999909</v>
      </c>
    </row>
    <row r="16" spans="1:23" ht="16" x14ac:dyDescent="0.2">
      <c r="A16" s="29"/>
      <c r="B16"/>
      <c r="C16" t="s">
        <v>63</v>
      </c>
      <c r="D16" s="41" t="s">
        <v>42</v>
      </c>
      <c r="E16" t="s">
        <v>128</v>
      </c>
      <c r="F16" t="s">
        <v>126</v>
      </c>
      <c r="G16" s="25">
        <v>1.3425412999999999</v>
      </c>
      <c r="H16" s="25">
        <v>0.57737534999999995</v>
      </c>
      <c r="I16" s="25">
        <v>3.1217427</v>
      </c>
      <c r="J16" s="25">
        <v>24.547325134277344</v>
      </c>
      <c r="K16" s="25">
        <v>24.625841000000001</v>
      </c>
      <c r="L16" s="25">
        <v>0.13292007</v>
      </c>
      <c r="M16" s="9"/>
      <c r="N16" s="9"/>
      <c r="O16" s="6"/>
      <c r="P16" s="9"/>
      <c r="Q16" s="9"/>
      <c r="R16" s="8"/>
      <c r="S16" s="9"/>
    </row>
    <row r="17" spans="1:23" ht="16" x14ac:dyDescent="0.2">
      <c r="A17" s="29"/>
      <c r="B17"/>
      <c r="C17" t="s">
        <v>63</v>
      </c>
      <c r="D17" s="41" t="s">
        <v>42</v>
      </c>
      <c r="E17" t="s">
        <v>128</v>
      </c>
      <c r="F17" t="s">
        <v>126</v>
      </c>
      <c r="G17" s="25">
        <v>1.3425412999999999</v>
      </c>
      <c r="H17" s="25">
        <v>0.57737534999999995</v>
      </c>
      <c r="I17" s="25">
        <v>3.1217427</v>
      </c>
      <c r="J17" s="25">
        <v>24.550888061523438</v>
      </c>
      <c r="K17" s="25">
        <v>24.625841000000001</v>
      </c>
      <c r="L17" s="25">
        <v>0.13292007</v>
      </c>
      <c r="M17" s="9"/>
      <c r="N17" s="9"/>
      <c r="O17" s="6"/>
      <c r="P17" s="9"/>
      <c r="Q17" s="9"/>
      <c r="R17" s="8"/>
      <c r="S17" s="9"/>
    </row>
    <row r="18" spans="1:23" ht="16" x14ac:dyDescent="0.2">
      <c r="A18" s="29"/>
      <c r="B18" s="42"/>
      <c r="C18" t="s">
        <v>63</v>
      </c>
      <c r="D18" s="41" t="s">
        <v>42</v>
      </c>
      <c r="E18" t="s">
        <v>127</v>
      </c>
      <c r="F18" t="s">
        <v>126</v>
      </c>
      <c r="G18" t="s">
        <v>1</v>
      </c>
      <c r="H18" t="s">
        <v>1</v>
      </c>
      <c r="I18" t="s">
        <v>1</v>
      </c>
      <c r="J18" s="25">
        <v>9.2943391799926758</v>
      </c>
      <c r="K18" s="25">
        <v>9.6025810000000007</v>
      </c>
      <c r="L18" s="25">
        <v>0.74772819999999995</v>
      </c>
      <c r="M18" s="9"/>
      <c r="N18" s="9"/>
      <c r="O18" s="6"/>
      <c r="P18" s="9"/>
      <c r="Q18" s="9"/>
      <c r="R18" s="8"/>
      <c r="S18" s="9"/>
      <c r="T18" s="1" t="s">
        <v>1</v>
      </c>
      <c r="U18" s="5"/>
      <c r="V18" s="5"/>
      <c r="W18" s="5"/>
    </row>
    <row r="19" spans="1:23" ht="16" x14ac:dyDescent="0.2">
      <c r="A19" s="29"/>
      <c r="B19" s="42"/>
      <c r="C19" t="s">
        <v>63</v>
      </c>
      <c r="D19" s="41" t="s">
        <v>42</v>
      </c>
      <c r="E19" t="s">
        <v>127</v>
      </c>
      <c r="F19" t="s">
        <v>126</v>
      </c>
      <c r="G19" t="s">
        <v>1</v>
      </c>
      <c r="H19" t="s">
        <v>1</v>
      </c>
      <c r="I19" t="s">
        <v>1</v>
      </c>
      <c r="J19" s="25">
        <v>10.455155372619629</v>
      </c>
      <c r="K19" s="25">
        <v>9.6025810000000007</v>
      </c>
      <c r="L19" s="25">
        <v>0.74772819999999995</v>
      </c>
      <c r="M19" s="9"/>
      <c r="N19" s="6"/>
      <c r="O19" s="6"/>
      <c r="P19" s="6"/>
      <c r="Q19" s="6"/>
      <c r="R19" s="7"/>
      <c r="S19" s="6"/>
      <c r="T19" s="1" t="s">
        <v>1</v>
      </c>
      <c r="U19" s="5"/>
      <c r="V19" s="5"/>
      <c r="W19" s="5"/>
    </row>
    <row r="20" spans="1:23" s="10" customFormat="1" ht="16" x14ac:dyDescent="0.2">
      <c r="A20" s="30"/>
      <c r="B20"/>
      <c r="C20" t="s">
        <v>63</v>
      </c>
      <c r="D20" s="41" t="s">
        <v>42</v>
      </c>
      <c r="E20" t="s">
        <v>127</v>
      </c>
      <c r="F20" t="s">
        <v>126</v>
      </c>
      <c r="G20" t="s">
        <v>1</v>
      </c>
      <c r="H20" t="s">
        <v>1</v>
      </c>
      <c r="I20" t="s">
        <v>1</v>
      </c>
      <c r="J20" s="25">
        <v>9.0582475662231445</v>
      </c>
      <c r="K20" s="25">
        <v>9.6025810000000007</v>
      </c>
      <c r="L20" s="25">
        <v>0.74772819999999995</v>
      </c>
      <c r="M20" s="9"/>
      <c r="N20" s="6"/>
      <c r="O20" s="12"/>
      <c r="P20" s="6"/>
      <c r="Q20" s="6"/>
      <c r="R20" s="7"/>
      <c r="S20" s="6"/>
      <c r="T20" s="10" t="s">
        <v>1</v>
      </c>
      <c r="U20" s="11"/>
      <c r="V20" s="11"/>
      <c r="W20" s="11"/>
    </row>
    <row r="21" spans="1:23" ht="16" x14ac:dyDescent="0.2">
      <c r="A21" s="2" t="s">
        <v>107</v>
      </c>
      <c r="B21"/>
      <c r="C21" t="s">
        <v>56</v>
      </c>
      <c r="D21" s="41" t="s">
        <v>41</v>
      </c>
      <c r="E21" t="s">
        <v>109</v>
      </c>
      <c r="F21" t="s">
        <v>126</v>
      </c>
      <c r="G21" t="s">
        <v>1</v>
      </c>
      <c r="H21" t="s">
        <v>1</v>
      </c>
      <c r="I21" t="s">
        <v>1</v>
      </c>
      <c r="J21" s="25">
        <v>24.869499206542969</v>
      </c>
      <c r="K21" s="25">
        <v>24.604278999999998</v>
      </c>
      <c r="L21" s="25">
        <v>0.24597353</v>
      </c>
      <c r="M21" s="9">
        <f t="shared" ref="M21" si="9">K21-K27</f>
        <v>15.267742999999998</v>
      </c>
      <c r="N21" s="9">
        <f>SQRT(L21^2+L27^2)</f>
        <v>0.2737623167250805</v>
      </c>
      <c r="O21" s="18">
        <f>$O$3</f>
        <v>17.642536999999997</v>
      </c>
      <c r="P21" s="9">
        <f t="shared" ref="P21" si="10">M21-O21</f>
        <v>-2.3747939999999996</v>
      </c>
      <c r="Q21" s="9">
        <f t="shared" ref="Q21" si="11">N21</f>
        <v>0.2737623167250805</v>
      </c>
      <c r="R21" s="8">
        <f>2^-(P21)</f>
        <v>5.186617577321659</v>
      </c>
      <c r="S21" s="9">
        <f t="shared" ref="S21" si="12">LOG(R21,2)</f>
        <v>2.3747939999999996</v>
      </c>
      <c r="T21" s="1" t="s">
        <v>1</v>
      </c>
    </row>
    <row r="22" spans="1:23" ht="16" x14ac:dyDescent="0.2">
      <c r="A22" s="2" t="s">
        <v>114</v>
      </c>
      <c r="B22"/>
      <c r="C22" t="s">
        <v>56</v>
      </c>
      <c r="D22" s="41" t="s">
        <v>41</v>
      </c>
      <c r="E22" t="s">
        <v>109</v>
      </c>
      <c r="F22" t="s">
        <v>126</v>
      </c>
      <c r="G22" t="s">
        <v>1</v>
      </c>
      <c r="H22" t="s">
        <v>1</v>
      </c>
      <c r="I22" t="s">
        <v>1</v>
      </c>
      <c r="J22" s="25">
        <v>24.559684753417969</v>
      </c>
      <c r="K22" s="25">
        <v>24.604278999999998</v>
      </c>
      <c r="L22" s="25">
        <v>0.24597353</v>
      </c>
      <c r="M22" s="9"/>
      <c r="N22" s="9"/>
      <c r="O22" s="6"/>
      <c r="P22" s="9"/>
      <c r="Q22" s="9"/>
      <c r="R22" s="8"/>
      <c r="S22" s="9"/>
      <c r="T22" s="1" t="s">
        <v>1</v>
      </c>
    </row>
    <row r="23" spans="1:23" ht="16" x14ac:dyDescent="0.2">
      <c r="B23"/>
      <c r="C23" t="s">
        <v>56</v>
      </c>
      <c r="D23" s="41" t="s">
        <v>41</v>
      </c>
      <c r="E23" t="s">
        <v>109</v>
      </c>
      <c r="F23" t="s">
        <v>126</v>
      </c>
      <c r="G23" t="s">
        <v>1</v>
      </c>
      <c r="H23" t="s">
        <v>1</v>
      </c>
      <c r="I23" t="s">
        <v>1</v>
      </c>
      <c r="J23" s="25">
        <v>24.38365364074707</v>
      </c>
      <c r="K23" s="25">
        <v>24.604278999999998</v>
      </c>
      <c r="L23" s="25">
        <v>0.24597353</v>
      </c>
      <c r="M23" s="9"/>
      <c r="N23" s="9"/>
      <c r="O23" s="6"/>
      <c r="P23" s="9"/>
      <c r="Q23" s="9"/>
      <c r="R23" s="8"/>
      <c r="S23" s="9"/>
      <c r="T23" s="1" t="s">
        <v>1</v>
      </c>
    </row>
    <row r="24" spans="1:23" ht="16" x14ac:dyDescent="0.2">
      <c r="B24"/>
      <c r="C24" t="s">
        <v>56</v>
      </c>
      <c r="D24" s="41" t="s">
        <v>41</v>
      </c>
      <c r="E24" t="s">
        <v>128</v>
      </c>
      <c r="F24" t="s">
        <v>126</v>
      </c>
      <c r="G24" s="25">
        <v>10.649967999999999</v>
      </c>
      <c r="H24" s="25">
        <v>8.4460189999999997</v>
      </c>
      <c r="I24" s="25">
        <v>13.429028499999999</v>
      </c>
      <c r="J24" s="25">
        <v>21.546794891357422</v>
      </c>
      <c r="K24" s="25">
        <v>21.371984000000001</v>
      </c>
      <c r="L24" s="25">
        <v>0.1705971</v>
      </c>
      <c r="M24" s="9">
        <f t="shared" ref="M24" si="13">K24-K27</f>
        <v>12.035448000000001</v>
      </c>
      <c r="N24" s="9">
        <f>SQRT(L24^2+L27^2)</f>
        <v>0.20867726068365092</v>
      </c>
      <c r="O24" s="34">
        <f t="shared" ref="O24" si="14">$O$6</f>
        <v>15.128682</v>
      </c>
      <c r="P24" s="9">
        <f t="shared" ref="P24" si="15">M24-O24</f>
        <v>-3.0932339999999989</v>
      </c>
      <c r="Q24" s="9">
        <f t="shared" ref="Q24" si="16">N24</f>
        <v>0.20867726068365092</v>
      </c>
      <c r="R24" s="8">
        <f t="shared" ref="R24" si="17">2^(-P24)</f>
        <v>8.5340703302327761</v>
      </c>
      <c r="S24" s="9">
        <f t="shared" ref="S24" si="18">LOG(R24,2)</f>
        <v>3.0932339999999989</v>
      </c>
    </row>
    <row r="25" spans="1:23" ht="16" x14ac:dyDescent="0.2">
      <c r="B25"/>
      <c r="C25" t="s">
        <v>56</v>
      </c>
      <c r="D25" s="41" t="s">
        <v>41</v>
      </c>
      <c r="E25" t="s">
        <v>128</v>
      </c>
      <c r="F25" t="s">
        <v>126</v>
      </c>
      <c r="G25" s="25">
        <v>10.649967999999999</v>
      </c>
      <c r="H25" s="25">
        <v>8.4460189999999997</v>
      </c>
      <c r="I25" s="25">
        <v>13.429028499999999</v>
      </c>
      <c r="J25" s="25">
        <v>21.363224029541016</v>
      </c>
      <c r="K25" s="25">
        <v>21.371984000000001</v>
      </c>
      <c r="L25" s="25">
        <v>0.1705971</v>
      </c>
      <c r="M25" s="9"/>
      <c r="N25" s="9"/>
      <c r="O25" s="6"/>
      <c r="P25" s="9"/>
      <c r="Q25" s="9"/>
      <c r="R25" s="8"/>
      <c r="S25" s="9"/>
    </row>
    <row r="26" spans="1:23" ht="16" x14ac:dyDescent="0.2">
      <c r="B26"/>
      <c r="C26" t="s">
        <v>56</v>
      </c>
      <c r="D26" s="41" t="s">
        <v>41</v>
      </c>
      <c r="E26" t="s">
        <v>128</v>
      </c>
      <c r="F26" t="s">
        <v>126</v>
      </c>
      <c r="G26" s="25">
        <v>10.649967999999999</v>
      </c>
      <c r="H26" s="25">
        <v>8.4460189999999997</v>
      </c>
      <c r="I26" s="25">
        <v>13.429028499999999</v>
      </c>
      <c r="J26" s="25">
        <v>21.205938339233398</v>
      </c>
      <c r="K26" s="25">
        <v>21.371984000000001</v>
      </c>
      <c r="L26" s="25">
        <v>0.1705971</v>
      </c>
      <c r="M26" s="9"/>
      <c r="N26" s="9"/>
      <c r="O26" s="6"/>
      <c r="P26" s="9"/>
      <c r="Q26" s="9"/>
      <c r="R26" s="8"/>
      <c r="S26" s="9"/>
    </row>
    <row r="27" spans="1:23" ht="16" x14ac:dyDescent="0.2">
      <c r="B27" s="42"/>
      <c r="C27" t="s">
        <v>56</v>
      </c>
      <c r="D27" s="41" t="s">
        <v>41</v>
      </c>
      <c r="E27" t="s">
        <v>127</v>
      </c>
      <c r="F27" t="s">
        <v>126</v>
      </c>
      <c r="G27" t="s">
        <v>1</v>
      </c>
      <c r="H27" t="s">
        <v>1</v>
      </c>
      <c r="I27" t="s">
        <v>1</v>
      </c>
      <c r="J27" s="25">
        <v>9.3139715194702148</v>
      </c>
      <c r="K27" s="25">
        <v>9.3365360000000006</v>
      </c>
      <c r="L27" s="25">
        <v>0.12017832000000001</v>
      </c>
      <c r="M27" s="9"/>
      <c r="N27" s="9"/>
      <c r="O27" s="6"/>
      <c r="P27" s="9"/>
      <c r="Q27" s="9"/>
      <c r="R27" s="8"/>
      <c r="S27" s="9"/>
      <c r="T27" s="1" t="s">
        <v>1</v>
      </c>
      <c r="U27" s="5"/>
      <c r="V27" s="5"/>
      <c r="W27" s="5"/>
    </row>
    <row r="28" spans="1:23" ht="16" x14ac:dyDescent="0.2">
      <c r="B28" s="42"/>
      <c r="C28" t="s">
        <v>56</v>
      </c>
      <c r="D28" s="41" t="s">
        <v>41</v>
      </c>
      <c r="E28" t="s">
        <v>127</v>
      </c>
      <c r="F28" t="s">
        <v>126</v>
      </c>
      <c r="G28" t="s">
        <v>1</v>
      </c>
      <c r="H28" t="s">
        <v>1</v>
      </c>
      <c r="I28" t="s">
        <v>1</v>
      </c>
      <c r="J28" s="25">
        <v>9.2292394638061523</v>
      </c>
      <c r="K28" s="25">
        <v>9.3365360000000006</v>
      </c>
      <c r="L28" s="25">
        <v>0.12017832000000001</v>
      </c>
      <c r="M28" s="9"/>
      <c r="N28" s="6"/>
      <c r="O28" s="6"/>
      <c r="P28" s="6"/>
      <c r="Q28" s="6"/>
      <c r="R28" s="7"/>
      <c r="S28" s="6"/>
      <c r="T28" s="1" t="s">
        <v>1</v>
      </c>
      <c r="U28" s="5"/>
      <c r="V28" s="5"/>
      <c r="W28" s="5"/>
    </row>
    <row r="29" spans="1:23" ht="16" x14ac:dyDescent="0.2">
      <c r="B29" s="42"/>
      <c r="C29" t="s">
        <v>56</v>
      </c>
      <c r="D29" s="41" t="s">
        <v>41</v>
      </c>
      <c r="E29" t="s">
        <v>127</v>
      </c>
      <c r="F29" t="s">
        <v>126</v>
      </c>
      <c r="G29" t="s">
        <v>1</v>
      </c>
      <c r="H29" t="s">
        <v>1</v>
      </c>
      <c r="I29" t="s">
        <v>1</v>
      </c>
      <c r="J29" s="25">
        <v>9.4663972854614258</v>
      </c>
      <c r="K29" s="25">
        <v>9.3365360000000006</v>
      </c>
      <c r="L29" s="25">
        <v>0.12017832000000001</v>
      </c>
      <c r="M29" s="9"/>
      <c r="N29" s="6"/>
      <c r="O29" s="12"/>
      <c r="P29" s="6"/>
      <c r="Q29" s="6"/>
      <c r="R29" s="7"/>
      <c r="S29" s="6"/>
      <c r="T29" s="1" t="s">
        <v>1</v>
      </c>
      <c r="U29" s="5"/>
      <c r="V29" s="5"/>
      <c r="W29" s="5"/>
    </row>
    <row r="30" spans="1:23" s="13" customFormat="1" ht="16" x14ac:dyDescent="0.2">
      <c r="A30" s="27" t="s">
        <v>107</v>
      </c>
      <c r="B30"/>
      <c r="C30" t="s">
        <v>8</v>
      </c>
      <c r="D30" s="41" t="s">
        <v>7</v>
      </c>
      <c r="E30" t="s">
        <v>109</v>
      </c>
      <c r="F30" t="s">
        <v>126</v>
      </c>
      <c r="G30" t="s">
        <v>1</v>
      </c>
      <c r="H30" t="s">
        <v>1</v>
      </c>
      <c r="I30" t="s">
        <v>1</v>
      </c>
      <c r="J30" s="25">
        <v>28.392705917358398</v>
      </c>
      <c r="K30" s="25">
        <v>28.217919999999999</v>
      </c>
      <c r="L30" s="25">
        <v>0.16832485999999999</v>
      </c>
      <c r="M30" s="9">
        <f t="shared" ref="M30" si="19">K30-K36</f>
        <v>16.565463000000001</v>
      </c>
      <c r="N30" s="9">
        <f>SQRT(L30^2+L37^2)</f>
        <v>0.24311497505176866</v>
      </c>
      <c r="O30" s="18">
        <f t="shared" ref="O30" si="20">$O$3</f>
        <v>17.642536999999997</v>
      </c>
      <c r="P30" s="9">
        <f t="shared" ref="P30" si="21">M30-O30</f>
        <v>-1.0770739999999961</v>
      </c>
      <c r="Q30" s="9">
        <f t="shared" ref="Q30" si="22">N30</f>
        <v>0.24311497505176866</v>
      </c>
      <c r="R30" s="8">
        <f t="shared" ref="R30" si="23">2^(-P30)</f>
        <v>2.1097528466843904</v>
      </c>
      <c r="S30" s="9">
        <f t="shared" ref="S30" si="24">LOG(R30,2)</f>
        <v>1.0770739999999961</v>
      </c>
      <c r="T30" s="13" t="s">
        <v>1</v>
      </c>
    </row>
    <row r="31" spans="1:23" ht="16" x14ac:dyDescent="0.2">
      <c r="A31" s="29" t="s">
        <v>115</v>
      </c>
      <c r="B31"/>
      <c r="C31" t="s">
        <v>8</v>
      </c>
      <c r="D31" s="41" t="s">
        <v>7</v>
      </c>
      <c r="E31" t="s">
        <v>109</v>
      </c>
      <c r="F31" t="s">
        <v>126</v>
      </c>
      <c r="G31" t="s">
        <v>1</v>
      </c>
      <c r="H31" t="s">
        <v>1</v>
      </c>
      <c r="I31" t="s">
        <v>1</v>
      </c>
      <c r="J31" s="25">
        <v>28.204151153564453</v>
      </c>
      <c r="K31" s="25">
        <v>28.217919999999999</v>
      </c>
      <c r="L31" s="25">
        <v>0.16832485999999999</v>
      </c>
      <c r="M31" s="9"/>
      <c r="N31" s="9"/>
      <c r="O31" s="6"/>
      <c r="P31" s="9"/>
      <c r="Q31" s="9"/>
      <c r="R31" s="8"/>
      <c r="S31" s="9"/>
      <c r="T31" s="1" t="s">
        <v>1</v>
      </c>
    </row>
    <row r="32" spans="1:23" ht="16" x14ac:dyDescent="0.2">
      <c r="A32" s="29"/>
      <c r="B32"/>
      <c r="C32" t="s">
        <v>8</v>
      </c>
      <c r="D32" s="41" t="s">
        <v>7</v>
      </c>
      <c r="E32" t="s">
        <v>109</v>
      </c>
      <c r="F32" t="s">
        <v>126</v>
      </c>
      <c r="G32" t="s">
        <v>1</v>
      </c>
      <c r="H32" t="s">
        <v>1</v>
      </c>
      <c r="I32" t="s">
        <v>1</v>
      </c>
      <c r="J32" s="25">
        <v>28.056901931762695</v>
      </c>
      <c r="K32" s="25">
        <v>28.217919999999999</v>
      </c>
      <c r="L32" s="25">
        <v>0.16832485999999999</v>
      </c>
      <c r="M32" s="9"/>
      <c r="N32" s="9"/>
      <c r="O32" s="6"/>
      <c r="P32" s="9"/>
      <c r="Q32" s="9"/>
      <c r="R32" s="8"/>
      <c r="S32" s="9"/>
      <c r="T32" s="1" t="s">
        <v>1</v>
      </c>
    </row>
    <row r="33" spans="1:24" ht="16" x14ac:dyDescent="0.2">
      <c r="A33" s="29"/>
      <c r="B33"/>
      <c r="C33" t="s">
        <v>8</v>
      </c>
      <c r="D33" s="41" t="s">
        <v>7</v>
      </c>
      <c r="E33" t="s">
        <v>128</v>
      </c>
      <c r="F33" t="s">
        <v>126</v>
      </c>
      <c r="G33" s="25">
        <v>4.1630479999999999</v>
      </c>
      <c r="H33" s="25">
        <v>2.9122154999999998</v>
      </c>
      <c r="I33" s="25">
        <v>5.9511275000000001</v>
      </c>
      <c r="J33" s="25">
        <v>25.149831771850586</v>
      </c>
      <c r="K33" s="25">
        <v>25.043043000000001</v>
      </c>
      <c r="L33" s="25">
        <v>0.26954889999999998</v>
      </c>
      <c r="M33" s="9">
        <f t="shared" ref="M33" si="25">K33-K36</f>
        <v>13.390586000000001</v>
      </c>
      <c r="N33" s="9">
        <f>SQRT(L34^2+L37^2)</f>
        <v>0.32160261518155053</v>
      </c>
      <c r="O33" s="34">
        <f t="shared" ref="O33" si="26">$O$6</f>
        <v>15.128682</v>
      </c>
      <c r="P33" s="9">
        <f t="shared" ref="P33" si="27">M33-O33</f>
        <v>-1.7380959999999988</v>
      </c>
      <c r="Q33" s="9">
        <f t="shared" ref="Q33" si="28">N33</f>
        <v>0.32160261518155053</v>
      </c>
      <c r="R33" s="8">
        <f t="shared" ref="R33" si="29">2^(-P33)</f>
        <v>3.3359461488745628</v>
      </c>
      <c r="S33" s="9">
        <f t="shared" ref="S33" si="30">LOG(R33,2)</f>
        <v>1.7380959999999988</v>
      </c>
    </row>
    <row r="34" spans="1:24" ht="16" x14ac:dyDescent="0.2">
      <c r="A34" s="29"/>
      <c r="B34"/>
      <c r="C34" t="s">
        <v>8</v>
      </c>
      <c r="D34" s="41" t="s">
        <v>7</v>
      </c>
      <c r="E34" t="s">
        <v>128</v>
      </c>
      <c r="F34" t="s">
        <v>126</v>
      </c>
      <c r="G34" s="25">
        <v>4.1630479999999999</v>
      </c>
      <c r="H34" s="25">
        <v>2.9122154999999998</v>
      </c>
      <c r="I34" s="25">
        <v>5.9511275000000001</v>
      </c>
      <c r="J34" s="25">
        <v>25.242835998535156</v>
      </c>
      <c r="K34" s="25">
        <v>25.043043000000001</v>
      </c>
      <c r="L34" s="25">
        <v>0.26954889999999998</v>
      </c>
      <c r="M34" s="9"/>
      <c r="N34" s="9"/>
      <c r="O34" s="6"/>
      <c r="P34" s="9"/>
      <c r="Q34" s="9"/>
      <c r="R34" s="8"/>
      <c r="S34" s="9"/>
    </row>
    <row r="35" spans="1:24" ht="16" x14ac:dyDescent="0.2">
      <c r="A35" s="29"/>
      <c r="B35"/>
      <c r="C35" t="s">
        <v>8</v>
      </c>
      <c r="D35" s="41" t="s">
        <v>7</v>
      </c>
      <c r="E35" t="s">
        <v>128</v>
      </c>
      <c r="F35" t="s">
        <v>126</v>
      </c>
      <c r="G35" s="25">
        <v>4.1630479999999999</v>
      </c>
      <c r="H35" s="25">
        <v>2.9122154999999998</v>
      </c>
      <c r="I35" s="25">
        <v>5.9511275000000001</v>
      </c>
      <c r="J35" s="25">
        <v>24.736461639404297</v>
      </c>
      <c r="K35" s="25">
        <v>25.043043000000001</v>
      </c>
      <c r="L35" s="25">
        <v>0.26954889999999998</v>
      </c>
      <c r="M35" s="9"/>
      <c r="N35" s="9"/>
      <c r="O35" s="6"/>
      <c r="P35" s="9"/>
      <c r="Q35" s="9"/>
      <c r="R35" s="8"/>
      <c r="S35" s="9"/>
    </row>
    <row r="36" spans="1:24" ht="16" x14ac:dyDescent="0.2">
      <c r="A36" s="29"/>
      <c r="B36" s="44"/>
      <c r="C36" t="s">
        <v>8</v>
      </c>
      <c r="D36" s="41" t="s">
        <v>7</v>
      </c>
      <c r="E36" t="s">
        <v>127</v>
      </c>
      <c r="F36" t="s">
        <v>126</v>
      </c>
      <c r="G36" t="s">
        <v>1</v>
      </c>
      <c r="H36" t="s">
        <v>1</v>
      </c>
      <c r="I36" t="s">
        <v>1</v>
      </c>
      <c r="J36" s="25">
        <v>11.77277660369873</v>
      </c>
      <c r="K36" s="25">
        <v>11.652457</v>
      </c>
      <c r="L36" s="25">
        <v>0.17541845</v>
      </c>
      <c r="M36" s="9"/>
      <c r="N36" s="9"/>
      <c r="O36" s="6"/>
      <c r="P36" s="9"/>
      <c r="Q36" s="9"/>
      <c r="R36" s="8"/>
      <c r="S36" s="9"/>
      <c r="T36" s="1" t="s">
        <v>1</v>
      </c>
      <c r="U36" s="5"/>
      <c r="V36" s="5"/>
      <c r="W36" s="5"/>
    </row>
    <row r="37" spans="1:24" ht="16" x14ac:dyDescent="0.2">
      <c r="A37" s="29"/>
      <c r="B37" s="44"/>
      <c r="C37" t="s">
        <v>8</v>
      </c>
      <c r="D37" s="41" t="s">
        <v>7</v>
      </c>
      <c r="E37" t="s">
        <v>127</v>
      </c>
      <c r="F37" t="s">
        <v>126</v>
      </c>
      <c r="G37" t="s">
        <v>1</v>
      </c>
      <c r="H37" t="s">
        <v>1</v>
      </c>
      <c r="I37" t="s">
        <v>1</v>
      </c>
      <c r="J37" s="25">
        <v>11.451179504394531</v>
      </c>
      <c r="K37" s="25">
        <v>11.652457</v>
      </c>
      <c r="L37" s="25">
        <v>0.17541845</v>
      </c>
      <c r="M37" s="9"/>
      <c r="N37" s="6"/>
      <c r="O37" s="6"/>
      <c r="P37" s="6"/>
      <c r="Q37" s="6"/>
      <c r="R37" s="7"/>
      <c r="S37" s="6"/>
      <c r="T37" s="1" t="s">
        <v>1</v>
      </c>
      <c r="U37" s="5"/>
      <c r="V37" s="5"/>
      <c r="W37" s="5"/>
    </row>
    <row r="38" spans="1:24" s="10" customFormat="1" ht="16" x14ac:dyDescent="0.2">
      <c r="A38" s="30"/>
      <c r="B38" s="44"/>
      <c r="C38" t="s">
        <v>8</v>
      </c>
      <c r="D38" s="41" t="s">
        <v>7</v>
      </c>
      <c r="E38" t="s">
        <v>127</v>
      </c>
      <c r="F38" t="s">
        <v>126</v>
      </c>
      <c r="G38" t="s">
        <v>1</v>
      </c>
      <c r="H38" t="s">
        <v>1</v>
      </c>
      <c r="I38" t="s">
        <v>1</v>
      </c>
      <c r="J38" s="25">
        <v>11.733412742614746</v>
      </c>
      <c r="K38" s="25">
        <v>11.652457</v>
      </c>
      <c r="L38" s="25">
        <v>0.17541845</v>
      </c>
      <c r="M38" s="9"/>
      <c r="N38" s="6"/>
      <c r="O38" s="12"/>
      <c r="P38" s="6"/>
      <c r="Q38" s="6"/>
      <c r="R38" s="7"/>
      <c r="S38" s="6"/>
      <c r="T38" s="10" t="s">
        <v>1</v>
      </c>
      <c r="U38" s="11"/>
      <c r="V38" s="11"/>
      <c r="W38" s="11"/>
    </row>
    <row r="39" spans="1:24" s="35" customFormat="1" ht="16" x14ac:dyDescent="0.2">
      <c r="A39" s="35" t="s">
        <v>116</v>
      </c>
      <c r="B39"/>
      <c r="C39" t="s">
        <v>116</v>
      </c>
      <c r="D39"/>
      <c r="E39" t="s">
        <v>127</v>
      </c>
      <c r="F39" t="s">
        <v>126</v>
      </c>
      <c r="G39" t="s">
        <v>1</v>
      </c>
      <c r="H39" t="s">
        <v>1</v>
      </c>
      <c r="I39" t="s">
        <v>1</v>
      </c>
      <c r="J39" s="25">
        <v>35.987712860107422</v>
      </c>
      <c r="K39" s="25">
        <v>36.708435000000001</v>
      </c>
      <c r="L39" s="25">
        <v>1.0192524000000001</v>
      </c>
      <c r="M39" s="14"/>
      <c r="N39" s="38"/>
      <c r="O39" s="38"/>
      <c r="P39" s="38"/>
      <c r="Q39" s="38"/>
      <c r="R39" s="39"/>
      <c r="S39" s="38"/>
    </row>
    <row r="40" spans="1:24" ht="16" x14ac:dyDescent="0.2">
      <c r="B40"/>
      <c r="C40" t="s">
        <v>116</v>
      </c>
      <c r="D40"/>
      <c r="E40" t="s">
        <v>127</v>
      </c>
      <c r="F40" t="s">
        <v>126</v>
      </c>
      <c r="G40" t="s">
        <v>1</v>
      </c>
      <c r="H40" t="s">
        <v>1</v>
      </c>
      <c r="I40" t="s">
        <v>1</v>
      </c>
      <c r="J40" s="25">
        <v>37.429153442382812</v>
      </c>
      <c r="K40" s="25">
        <v>36.708435000000001</v>
      </c>
      <c r="L40" s="25">
        <v>1.0192524000000001</v>
      </c>
      <c r="M40" s="9"/>
      <c r="N40" s="6"/>
      <c r="O40" s="6"/>
      <c r="P40" s="9"/>
      <c r="Q40" s="9"/>
      <c r="R40" s="8"/>
      <c r="S40" s="9"/>
    </row>
    <row r="41" spans="1:24" ht="16" x14ac:dyDescent="0.2">
      <c r="B41"/>
      <c r="C41" t="s">
        <v>116</v>
      </c>
      <c r="D41"/>
      <c r="E41" t="s">
        <v>127</v>
      </c>
      <c r="F41" t="s">
        <v>126</v>
      </c>
      <c r="G41" t="s">
        <v>1</v>
      </c>
      <c r="H41" t="s">
        <v>1</v>
      </c>
      <c r="I41" t="s">
        <v>1</v>
      </c>
      <c r="J41" t="s">
        <v>117</v>
      </c>
      <c r="K41" s="25">
        <v>36.708435000000001</v>
      </c>
      <c r="L41" s="25">
        <v>1.0192524000000001</v>
      </c>
      <c r="M41" s="9"/>
      <c r="N41" s="6"/>
      <c r="O41" s="6"/>
      <c r="P41" s="9"/>
      <c r="Q41" s="9"/>
      <c r="R41" s="8"/>
      <c r="S41" s="9"/>
    </row>
    <row r="42" spans="1:24" ht="16" x14ac:dyDescent="0.2">
      <c r="C42" t="s">
        <v>116</v>
      </c>
      <c r="D42"/>
      <c r="E42" t="s">
        <v>128</v>
      </c>
      <c r="F42" t="s">
        <v>126</v>
      </c>
      <c r="G42" t="s">
        <v>1</v>
      </c>
      <c r="H42" t="s">
        <v>1</v>
      </c>
      <c r="I42" t="s">
        <v>1</v>
      </c>
      <c r="J42" t="s">
        <v>117</v>
      </c>
      <c r="K42" t="s">
        <v>1</v>
      </c>
      <c r="L42" t="s">
        <v>1</v>
      </c>
      <c r="M42" s="9"/>
      <c r="N42" s="6"/>
    </row>
    <row r="43" spans="1:24" ht="16" x14ac:dyDescent="0.2">
      <c r="C43" t="s">
        <v>116</v>
      </c>
      <c r="D43"/>
      <c r="E43" t="s">
        <v>128</v>
      </c>
      <c r="F43" t="s">
        <v>126</v>
      </c>
      <c r="G43" t="s">
        <v>1</v>
      </c>
      <c r="H43" t="s">
        <v>1</v>
      </c>
      <c r="I43" t="s">
        <v>1</v>
      </c>
      <c r="J43" t="s">
        <v>117</v>
      </c>
      <c r="K43" t="s">
        <v>1</v>
      </c>
      <c r="L43" t="s">
        <v>1</v>
      </c>
      <c r="M43" s="9"/>
      <c r="N43" s="6"/>
    </row>
    <row r="44" spans="1:24" ht="16" x14ac:dyDescent="0.2">
      <c r="C44" t="s">
        <v>116</v>
      </c>
      <c r="D44"/>
      <c r="E44" t="s">
        <v>128</v>
      </c>
      <c r="F44" t="s">
        <v>126</v>
      </c>
      <c r="G44" t="s">
        <v>1</v>
      </c>
      <c r="H44" t="s">
        <v>1</v>
      </c>
      <c r="I44" t="s">
        <v>1</v>
      </c>
      <c r="J44" s="25">
        <v>35.503658294677734</v>
      </c>
      <c r="K44" t="s">
        <v>1</v>
      </c>
      <c r="L44" t="s">
        <v>1</v>
      </c>
      <c r="M44" s="9"/>
      <c r="N44" s="6"/>
    </row>
    <row r="46" spans="1:24" s="10" customFormat="1" x14ac:dyDescent="0.15">
      <c r="A46" s="2"/>
      <c r="B46" s="1"/>
      <c r="C46" s="1"/>
      <c r="D46" s="15"/>
      <c r="E46" s="1"/>
      <c r="F46" s="1"/>
      <c r="G46" s="1"/>
      <c r="H46" s="1"/>
      <c r="I46" s="1"/>
      <c r="J46" s="24"/>
      <c r="K46" s="24"/>
      <c r="L46" s="15"/>
      <c r="M46" s="2"/>
      <c r="N46" s="2"/>
      <c r="O46" s="2"/>
      <c r="P46" s="2"/>
      <c r="Q46" s="2"/>
      <c r="R46" s="3"/>
      <c r="S46" s="2"/>
      <c r="T46" s="1"/>
      <c r="U46" s="1"/>
      <c r="V46" s="1"/>
      <c r="W46" s="1"/>
      <c r="X46" s="1"/>
    </row>
    <row r="47" spans="1:24" s="13" customFormat="1" x14ac:dyDescent="0.15">
      <c r="A47" s="2"/>
      <c r="B47" s="1"/>
      <c r="C47" s="1"/>
      <c r="D47" s="15"/>
      <c r="E47" s="1"/>
      <c r="F47" s="1"/>
      <c r="G47" s="1"/>
      <c r="H47" s="1"/>
      <c r="I47" s="1"/>
      <c r="J47" s="24"/>
      <c r="K47" s="24"/>
      <c r="L47" s="15"/>
      <c r="M47" s="2"/>
      <c r="N47" s="2"/>
      <c r="O47" s="2"/>
      <c r="P47" s="2"/>
      <c r="Q47" s="2"/>
      <c r="R47" s="3"/>
      <c r="S47" s="2"/>
      <c r="T47" s="1"/>
      <c r="U47" s="1"/>
      <c r="V47" s="1"/>
      <c r="W47" s="1"/>
      <c r="X47" s="1"/>
    </row>
    <row r="52" spans="1:24" s="10" customFormat="1" x14ac:dyDescent="0.15">
      <c r="A52" s="2"/>
      <c r="B52" s="1"/>
      <c r="C52" s="1"/>
      <c r="D52" s="15"/>
      <c r="E52" s="1"/>
      <c r="F52" s="1"/>
      <c r="G52" s="1"/>
      <c r="H52" s="1"/>
      <c r="I52" s="1"/>
      <c r="J52" s="24"/>
      <c r="K52" s="24"/>
      <c r="L52" s="15"/>
      <c r="M52" s="2"/>
      <c r="N52" s="2"/>
      <c r="O52" s="2"/>
      <c r="P52" s="2"/>
      <c r="Q52" s="2"/>
      <c r="R52" s="3"/>
      <c r="S52" s="2"/>
      <c r="T52" s="1"/>
      <c r="U52" s="1"/>
      <c r="V52" s="1"/>
      <c r="W52" s="1"/>
      <c r="X52" s="1"/>
    </row>
    <row r="53" spans="1:24" s="13" customFormat="1" x14ac:dyDescent="0.15">
      <c r="A53" s="2"/>
      <c r="B53" s="1"/>
      <c r="C53" s="1"/>
      <c r="D53" s="15"/>
      <c r="E53" s="1"/>
      <c r="F53" s="1"/>
      <c r="G53" s="1"/>
      <c r="H53" s="1"/>
      <c r="I53" s="1"/>
      <c r="J53" s="24"/>
      <c r="K53" s="24"/>
      <c r="L53" s="15"/>
      <c r="M53" s="2"/>
      <c r="N53" s="2"/>
      <c r="O53" s="2"/>
      <c r="P53" s="2"/>
      <c r="Q53" s="2"/>
      <c r="R53" s="3"/>
      <c r="S53" s="2"/>
      <c r="T53" s="1"/>
      <c r="U53" s="1"/>
      <c r="V53" s="1"/>
      <c r="W53" s="1"/>
      <c r="X53" s="1"/>
    </row>
    <row r="58" spans="1:24" s="10" customFormat="1" x14ac:dyDescent="0.15">
      <c r="A58" s="2"/>
      <c r="B58" s="1"/>
      <c r="C58" s="1"/>
      <c r="D58" s="15"/>
      <c r="E58" s="1"/>
      <c r="F58" s="1"/>
      <c r="G58" s="1"/>
      <c r="H58" s="1"/>
      <c r="I58" s="1"/>
      <c r="J58" s="24"/>
      <c r="K58" s="24"/>
      <c r="L58" s="15"/>
      <c r="M58" s="2"/>
      <c r="N58" s="2"/>
      <c r="O58" s="2"/>
      <c r="P58" s="2"/>
      <c r="Q58" s="2"/>
      <c r="R58" s="3"/>
      <c r="S58" s="2"/>
      <c r="T58" s="1"/>
      <c r="U58" s="1"/>
      <c r="V58" s="1"/>
      <c r="W58" s="1"/>
      <c r="X58" s="1"/>
    </row>
  </sheetData>
  <mergeCells count="2">
    <mergeCell ref="G1:L1"/>
    <mergeCell ref="M1:P1"/>
  </mergeCells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Bio Rep 1</vt:lpstr>
      <vt:lpstr>Bio Rep 2</vt:lpstr>
      <vt:lpstr>Bio Rep 3</vt:lpstr>
      <vt:lpstr>Bio Rep 1 (2)</vt:lpstr>
      <vt:lpstr>Bio Rep 1 (18S)</vt:lpstr>
      <vt:lpstr>Bio Rep 2 (18S)</vt:lpstr>
      <vt:lpstr>Bio Rep 3 (18S)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Cristina Vaca</cp:lastModifiedBy>
  <dcterms:created xsi:type="dcterms:W3CDTF">2023-05-11T16:39:47Z</dcterms:created>
  <dcterms:modified xsi:type="dcterms:W3CDTF">2025-07-16T19:42:22Z</dcterms:modified>
</cp:coreProperties>
</file>