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https://nuwildcat-my.sharepoint.com/personal/mtw2597_ads_northwestern_edu/Documents/"/>
    </mc:Choice>
  </mc:AlternateContent>
  <xr:revisionPtr revIDLastSave="0" documentId="8_{A27AE76C-3DB9-4DEE-B710-7A29B5C04787}" xr6:coauthVersionLast="47" xr6:coauthVersionMax="47" xr10:uidLastSave="{00000000-0000-0000-0000-000000000000}"/>
  <bookViews>
    <workbookView xWindow="-120" yWindow="-120" windowWidth="29040" windowHeight="15840" xr2:uid="{DE7A3C00-D297-423C-AB64-3600EFFCE91B}"/>
  </bookViews>
  <sheets>
    <sheet name="Analysis" sheetId="15" r:id="rId1"/>
    <sheet name="Events" sheetId="1" r:id="rId2"/>
    <sheet name="Medications" sheetId="2" r:id="rId3"/>
    <sheet name="FormalDiagnosis" sheetId="3" r:id="rId4"/>
    <sheet name="Triggers" sheetId="4" r:id="rId5"/>
    <sheet name="ClinicalTrials" sheetId="5" r:id="rId6"/>
    <sheet name="OIT" sheetId="13" r:id="rId7"/>
    <sheet name="Signs&amp;Symptoms" sheetId="6" r:id="rId8"/>
    <sheet name="OtherReactionAttr" sheetId="7" r:id="rId9"/>
    <sheet name="Procedures" sheetId="8" r:id="rId10"/>
    <sheet name="TheraputicPlan" sheetId="9" r:id="rId11"/>
    <sheet name="History_And_FamilyH" sheetId="10" r:id="rId12"/>
    <sheet name="ObsAndMeas" sheetId="11" r:id="rId13"/>
    <sheet name="Person" sheetId="12" r:id="rId14"/>
  </sheets>
  <definedNames>
    <definedName name="_xlnm._FilterDatabase" localSheetId="1" hidden="1">Events!$I$46:$I$47</definedName>
    <definedName name="_ftn1" localSheetId="1">Events!#REF!</definedName>
    <definedName name="_ftn2" localSheetId="1">Events!$A$48</definedName>
    <definedName name="_ftn3" localSheetId="9">Procedures!$A$56</definedName>
    <definedName name="_ftnref1" localSheetId="1">Events!$B$2</definedName>
    <definedName name="_ftnref2" localSheetId="1">Events!#REF!</definedName>
    <definedName name="_ftnref3" localSheetId="9">Procedures!$C$28</definedName>
    <definedName name="_Hlk43130779" localSheetId="1">Events!#REF!</definedName>
    <definedName name="_Toc54855691" localSheetId="1">Events!#REF!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5" l="1"/>
  <c r="E19" i="15"/>
  <c r="F19" i="15"/>
  <c r="G19" i="15"/>
  <c r="H19" i="15"/>
  <c r="I19" i="15"/>
  <c r="J19" i="15"/>
  <c r="K19" i="15"/>
  <c r="L19" i="15"/>
  <c r="M19" i="15"/>
  <c r="N19" i="15"/>
  <c r="C19" i="15"/>
  <c r="B19" i="15"/>
  <c r="O4" i="15"/>
  <c r="O5" i="15"/>
  <c r="O6" i="15"/>
  <c r="O7" i="15"/>
  <c r="O71" i="15"/>
  <c r="O72" i="15"/>
  <c r="O73" i="15"/>
  <c r="O74" i="15"/>
  <c r="O70" i="15"/>
  <c r="E65" i="15"/>
  <c r="D65" i="15"/>
  <c r="C65" i="15"/>
  <c r="E18" i="15"/>
  <c r="F18" i="15"/>
  <c r="G18" i="15"/>
  <c r="H18" i="15"/>
  <c r="I18" i="15"/>
  <c r="J18" i="15"/>
  <c r="K18" i="15"/>
  <c r="L18" i="15"/>
  <c r="M18" i="15"/>
  <c r="N18" i="15"/>
  <c r="E20" i="15"/>
  <c r="F20" i="15"/>
  <c r="G20" i="15"/>
  <c r="H20" i="15"/>
  <c r="I20" i="15"/>
  <c r="J20" i="15"/>
  <c r="K20" i="15"/>
  <c r="L20" i="15"/>
  <c r="M20" i="15"/>
  <c r="N20" i="15"/>
  <c r="D18" i="15"/>
  <c r="D20" i="15"/>
  <c r="C18" i="15"/>
  <c r="C20" i="15"/>
  <c r="B20" i="15"/>
  <c r="B18" i="15"/>
  <c r="O9" i="15"/>
  <c r="O8" i="15"/>
  <c r="O3" i="15"/>
  <c r="J113" i="13"/>
  <c r="J112" i="13"/>
  <c r="J110" i="13"/>
  <c r="J111" i="13"/>
  <c r="J133" i="11"/>
  <c r="J131" i="11"/>
  <c r="J130" i="11"/>
  <c r="J132" i="11"/>
  <c r="J27" i="12"/>
  <c r="J26" i="12"/>
  <c r="J18" i="10"/>
  <c r="J16" i="10"/>
  <c r="J17" i="10"/>
  <c r="J35" i="9"/>
  <c r="J32" i="9"/>
  <c r="J34" i="9"/>
  <c r="J81" i="8"/>
  <c r="J80" i="8"/>
  <c r="J78" i="8"/>
  <c r="J55" i="7"/>
  <c r="J54" i="7"/>
  <c r="J53" i="7"/>
  <c r="J52" i="7"/>
  <c r="J78" i="6"/>
  <c r="J77" i="6"/>
  <c r="J20" i="5"/>
  <c r="J17" i="5"/>
  <c r="J332" i="4"/>
  <c r="J329" i="4"/>
  <c r="J330" i="4"/>
  <c r="J331" i="4"/>
  <c r="K71" i="3"/>
  <c r="K69" i="3"/>
  <c r="K70" i="3"/>
  <c r="H128" i="2"/>
  <c r="H127" i="2"/>
  <c r="I51" i="1"/>
  <c r="I50" i="1"/>
  <c r="I49" i="1"/>
  <c r="I48" i="1"/>
  <c r="O75" i="15" l="1"/>
  <c r="O10" i="15"/>
  <c r="F65" i="15"/>
  <c r="B13" i="15"/>
  <c r="B14" i="15" l="1"/>
  <c r="O19" i="15"/>
  <c r="O18" i="15"/>
  <c r="O20" i="15"/>
  <c r="B15" i="15"/>
</calcChain>
</file>

<file path=xl/sharedStrings.xml><?xml version="1.0" encoding="utf-8"?>
<sst xmlns="http://schemas.openxmlformats.org/spreadsheetml/2006/main" count="4817" uniqueCount="2344">
  <si>
    <t>Events</t>
  </si>
  <si>
    <t>Medications</t>
  </si>
  <si>
    <t>Formal Diagnosis</t>
  </si>
  <si>
    <t>Triggers</t>
  </si>
  <si>
    <t>Clinical Trials</t>
  </si>
  <si>
    <t>OIT</t>
  </si>
  <si>
    <t>Signs&amp;Symptoms</t>
  </si>
  <si>
    <t>Other Reaction Attr</t>
  </si>
  <si>
    <t>Procedures</t>
  </si>
  <si>
    <t>Theraputic Plan</t>
  </si>
  <si>
    <t>History</t>
  </si>
  <si>
    <t>Observations&amp;Measurement</t>
  </si>
  <si>
    <t>Person</t>
  </si>
  <si>
    <t>Totals</t>
  </si>
  <si>
    <t>Uncoded</t>
  </si>
  <si>
    <t>Non-Standard OMOP Codes</t>
  </si>
  <si>
    <t>OMOP Domain Mismatch</t>
  </si>
  <si>
    <t>Overeliance on Fact Relationship Table</t>
  </si>
  <si>
    <t>Code Subsumes Data Dictionary</t>
  </si>
  <si>
    <t>Data Dictionary Subsumes Code</t>
  </si>
  <si>
    <t>Coded</t>
  </si>
  <si>
    <t>Total</t>
  </si>
  <si>
    <t>Adequately Coded</t>
  </si>
  <si>
    <t xml:space="preserve"> </t>
  </si>
  <si>
    <t>Explicative table to cover what these mean?</t>
  </si>
  <si>
    <t>Code lacks a standardized version of the code, but remains a valid OMOP code</t>
  </si>
  <si>
    <t>Domain of OMOP code does not match expected Domain, such as Visits listed as Observation</t>
  </si>
  <si>
    <t>Code requires multiple codes to be linked together through the Fact Relationship table</t>
  </si>
  <si>
    <t>The OMOP Code is more general than the data dictionary concept</t>
  </si>
  <si>
    <t>The OMOP Code is too specific compared to the data dictionary concept</t>
  </si>
  <si>
    <t>Header</t>
  </si>
  <si>
    <t>Concept</t>
  </si>
  <si>
    <t>Source Terminology</t>
  </si>
  <si>
    <t>Source Concept Name (if Different)</t>
  </si>
  <si>
    <t>Source Code</t>
  </si>
  <si>
    <t>OMOP Code for FDC</t>
  </si>
  <si>
    <t>Notes</t>
  </si>
  <si>
    <t>Coding Rating</t>
  </si>
  <si>
    <t>1.1.1. </t>
  </si>
  <si>
    <t>Outpatient visit</t>
  </si>
  <si>
    <t>OMOP</t>
  </si>
  <si>
    <t>OP</t>
  </si>
  <si>
    <r>
      <t>1.1.1.1.1.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</si>
  <si>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Family practitioner visit</t>
  </si>
  <si>
    <t>Medicare Specialty</t>
  </si>
  <si>
    <t xml:space="preserve">	Family Practice</t>
  </si>
  <si>
    <r>
      <t>1.1.1.1.2.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</si>
  <si>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Pediatrician visit</t>
  </si>
  <si>
    <t>SNOMED</t>
  </si>
  <si>
    <t>Seen by pediatrician</t>
  </si>
  <si>
    <r>
      <t>1.1.1.1.3.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</si>
  <si>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Internist visit</t>
  </si>
  <si>
    <t>Internal Medicine</t>
  </si>
  <si>
    <r>
      <t>1.1.1.2.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</si>
  <si>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Allergist visit</t>
  </si>
  <si>
    <t>Seen by clinical allergist</t>
  </si>
  <si>
    <t xml:space="preserve">	305661004</t>
  </si>
  <si>
    <r>
      <t>1.1.1.2.1.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</si>
  <si>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Allergist NP/PA visit</t>
  </si>
  <si>
    <r>
      <t>1.1.1.3.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</si>
  <si>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Dermatologist visit</t>
  </si>
  <si>
    <t>Seen by dermatologist</t>
  </si>
  <si>
    <t xml:space="preserve">	305670001</t>
  </si>
  <si>
    <r>
      <t>1.1.1.4.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</si>
  <si>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Nutritional visit</t>
  </si>
  <si>
    <r>
      <t>1.1.1.4.1.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</si>
  <si>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Nutritionist visit</t>
  </si>
  <si>
    <t>NUCC</t>
  </si>
  <si>
    <t>Nutritionist</t>
  </si>
  <si>
    <t>133N00000X</t>
  </si>
  <si>
    <r>
      <t>1.1.1.4.2.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</si>
  <si>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Dietician visit</t>
  </si>
  <si>
    <t>Seen by dietitian</t>
  </si>
  <si>
    <r>
      <t>1.1.1.5.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</si>
  <si>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ENT visit</t>
  </si>
  <si>
    <t xml:space="preserve">	Otorhinolaryngologist</t>
  </si>
  <si>
    <t>Non standard code[1]</t>
  </si>
  <si>
    <r>
      <t>1.1.1.6.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</si>
  <si>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Pulmonologist visit</t>
  </si>
  <si>
    <t xml:space="preserve">	SNOMED</t>
  </si>
  <si>
    <t xml:space="preserve">	Pulmonologist</t>
  </si>
  <si>
    <r>
      <t>1.1.1.7.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</si>
  <si>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Gastroenterologist visit</t>
  </si>
  <si>
    <t>Seen by gastroenterologist</t>
  </si>
  <si>
    <t xml:space="preserve">	305672009</t>
  </si>
  <si>
    <r>
      <t>1.1.1.8.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</si>
  <si>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Rheumatology Visit</t>
  </si>
  <si>
    <t>Rheumatology clinic</t>
  </si>
  <si>
    <r>
      <t>1.1.1.9.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</si>
  <si>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Alternative therapy visit/ Complementary and integrative therapy visit</t>
  </si>
  <si>
    <t>NA</t>
  </si>
  <si>
    <r>
      <t>1.1.1.10.</t>
    </r>
    <r>
      <rPr>
        <sz val="7"/>
        <color theme="1"/>
        <rFont val="Times New Roman"/>
        <family val="1"/>
      </rPr>
      <t xml:space="preserve">                    </t>
    </r>
    <r>
      <rPr>
        <sz val="11"/>
        <color theme="1"/>
        <rFont val="Calibri"/>
        <family val="2"/>
        <scheme val="minor"/>
      </rPr>
      <t> </t>
    </r>
  </si>
  <si>
    <t>Behavioral therapy visit</t>
  </si>
  <si>
    <r>
      <t>1.1.1.10.1.</t>
    </r>
    <r>
      <rPr>
        <sz val="7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</si>
  <si>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Psychologist visit</t>
  </si>
  <si>
    <t xml:space="preserve">	NUCC</t>
  </si>
  <si>
    <t>Psycologist</t>
  </si>
  <si>
    <t>103T00000X</t>
  </si>
  <si>
    <t xml:space="preserve">38003634 OR 4150241 </t>
  </si>
  <si>
    <t xml:space="preserve"> (Prov) or (seen by) [2]</t>
  </si>
  <si>
    <r>
      <t>1.1.1.10.2.</t>
    </r>
    <r>
      <rPr>
        <sz val="7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</si>
  <si>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Psychiatrist visit</t>
  </si>
  <si>
    <t xml:space="preserve">	Psychiatric Pharmacist</t>
  </si>
  <si>
    <t xml:space="preserve">	1835P1300X</t>
  </si>
  <si>
    <t xml:space="preserve">38003817 OR 4136624 </t>
  </si>
  <si>
    <r>
      <t>1.1.1.10.3.</t>
    </r>
    <r>
      <rPr>
        <sz val="7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</si>
  <si>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Social worker visit</t>
  </si>
  <si>
    <t>Social Worker</t>
  </si>
  <si>
    <r>
      <t>1.1.1.10.4.</t>
    </r>
    <r>
      <rPr>
        <sz val="7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</si>
  <si>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Nurse behavioral therapist visit</t>
  </si>
  <si>
    <t xml:space="preserve">	Seen by nurse behavioral therapist</t>
  </si>
  <si>
    <t xml:space="preserve">	305743004</t>
  </si>
  <si>
    <t>1.1.2. </t>
  </si>
  <si>
    <t>Hospitalization</t>
  </si>
  <si>
    <t xml:space="preserve">	Medicare Specialty</t>
  </si>
  <si>
    <t xml:space="preserve">	Hospital</t>
  </si>
  <si>
    <t>A0</t>
  </si>
  <si>
    <t>generic hospital</t>
  </si>
  <si>
    <r>
      <t>1.1.2.1.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</si>
  <si>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Hospitalization with ICU</t>
  </si>
  <si>
    <t>Intensive Care</t>
  </si>
  <si>
    <t>OMOP4822460</t>
  </si>
  <si>
    <r>
      <t>1.1.2.2.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</si>
  <si>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Hospitalization with ICU and Intubation</t>
  </si>
  <si>
    <t xml:space="preserve">	Intubation</t>
  </si>
  <si>
    <t>32037 AND 4202832</t>
  </si>
  <si>
    <t>1.1.3. </t>
  </si>
  <si>
    <t>ER/ED visit</t>
  </si>
  <si>
    <t xml:space="preserve">	Emergency Room Visit</t>
  </si>
  <si>
    <t xml:space="preserve">	ER</t>
  </si>
  <si>
    <r>
      <t>1.1.3.1.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</si>
  <si>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ER/ ED visit with Observation Unit</t>
  </si>
  <si>
    <t xml:space="preserve">	LOINC</t>
  </si>
  <si>
    <t>Observation unit</t>
  </si>
  <si>
    <t xml:space="preserve">	LP222061-6</t>
  </si>
  <si>
    <t>9203 AND 706468</t>
  </si>
  <si>
    <t>Code for visit and place of service</t>
  </si>
  <si>
    <t>1.1.4. </t>
  </si>
  <si>
    <t>Urgent care visit</t>
  </si>
  <si>
    <t xml:space="preserve">	CMS Place of Service</t>
  </si>
  <si>
    <t xml:space="preserve">	Urgent Care Facility</t>
  </si>
  <si>
    <r>
      <t>1.3.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</si>
  <si>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Atopic Flares</t>
  </si>
  <si>
    <t xml:space="preserve">	Flare reaction</t>
  </si>
  <si>
    <t xml:space="preserve">	42959003</t>
  </si>
  <si>
    <t>1.3.1. </t>
  </si>
  <si>
    <t>Asthma</t>
  </si>
  <si>
    <t>1.3.2. </t>
  </si>
  <si>
    <t>Atopic Dermatitis</t>
  </si>
  <si>
    <t xml:space="preserve">	24079001</t>
  </si>
  <si>
    <t>1.3.3. </t>
  </si>
  <si>
    <t>Drug reaction</t>
  </si>
  <si>
    <t xml:space="preserve">	Allergy to drug</t>
  </si>
  <si>
    <t xml:space="preserve">	416098002</t>
  </si>
  <si>
    <t>drug allergy</t>
  </si>
  <si>
    <t>1.3.4. </t>
  </si>
  <si>
    <t>Rhinoconjunctivitis</t>
  </si>
  <si>
    <t xml:space="preserve">	70076002</t>
  </si>
  <si>
    <t>1.3.5. </t>
  </si>
  <si>
    <t>Urticaria</t>
  </si>
  <si>
    <t xml:space="preserve">	126485001</t>
  </si>
  <si>
    <t>1.3.6. </t>
  </si>
  <si>
    <t>Venom reaction</t>
  </si>
  <si>
    <t>Allergic reaction to venom</t>
  </si>
  <si>
    <r>
      <t>1.4.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</si>
  <si>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Infectious Events</t>
  </si>
  <si>
    <t>1.4.1. </t>
  </si>
  <si>
    <t>Gastroenteritis</t>
  </si>
  <si>
    <t xml:space="preserve">	25374005</t>
  </si>
  <si>
    <t>1.4.2. </t>
  </si>
  <si>
    <t>Otitis</t>
  </si>
  <si>
    <t>1.4.3. </t>
  </si>
  <si>
    <t>Pneumonia</t>
  </si>
  <si>
    <t>1.4.4. </t>
  </si>
  <si>
    <t>Sinusitis</t>
  </si>
  <si>
    <t>Other</t>
  </si>
  <si>
    <t>Generic care site / DR "historical visit name unknown"</t>
  </si>
  <si>
    <t>1.1.1.A i</t>
  </si>
  <si>
    <t>Initial Consult</t>
  </si>
  <si>
    <t xml:space="preserve">	New patient consultation</t>
  </si>
  <si>
    <t>(these are procedures)</t>
  </si>
  <si>
    <t>1.1.1.A ii</t>
  </si>
  <si>
    <t>Initial New Patient</t>
  </si>
  <si>
    <t xml:space="preserve">	New patient screening</t>
  </si>
  <si>
    <t>1.1.1.A iii</t>
  </si>
  <si>
    <t>Follow-up</t>
  </si>
  <si>
    <t>1.1.1.A iv</t>
  </si>
  <si>
    <t>Procedural Diagnostic</t>
  </si>
  <si>
    <t>1.1.1.A v</t>
  </si>
  <si>
    <t>Procedural Therapeutic</t>
  </si>
  <si>
    <t>Code Analysis</t>
  </si>
  <si>
    <r>
      <t>2.1.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</si>
  <si>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Inhalation Medications</t>
  </si>
  <si>
    <t>CODES- RxNORM</t>
  </si>
  <si>
    <t>2.1.1. </t>
  </si>
  <si>
    <t>Controllers</t>
  </si>
  <si>
    <r>
      <t>2.1.1.1.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</si>
  <si>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Beclomethasone (Qvar)</t>
  </si>
  <si>
    <t>RxNORM</t>
  </si>
  <si>
    <r>
      <t>2.1.1.2.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</si>
  <si>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Budesonide (Pulmicort)</t>
  </si>
  <si>
    <r>
      <t>2.1.1.3.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</si>
  <si>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Ciclesonide (Alvesco)</t>
  </si>
  <si>
    <r>
      <t>2.1.1.4.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</si>
  <si>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Flunisolide (Aerospan)</t>
  </si>
  <si>
    <r>
      <t>2.1.1.5.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</si>
  <si>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Fluticasone (Flovent)</t>
  </si>
  <si>
    <r>
      <t>2.1.1.6.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</si>
  <si>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Mometasone (Asmanex)</t>
  </si>
  <si>
    <t>2.1.2. </t>
  </si>
  <si>
    <t>Combination Medications (Controllers)</t>
  </si>
  <si>
    <r>
      <t>2.1.2.1.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</si>
  <si>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Budesonide / Formoterol (Symbicort)</t>
  </si>
  <si>
    <r>
      <t>2.1.2.2.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</si>
  <si>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Fluticasone / Salmeterol (Advair, AirDuo)</t>
  </si>
  <si>
    <r>
      <t>2.1.2.3.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</si>
  <si>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Fluticasone / Vilanterol (Breo)</t>
  </si>
  <si>
    <r>
      <t>2.1.2.4.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</si>
  <si>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Formoterol / Mometasone (Dulera)</t>
  </si>
  <si>
    <t>2.1.3. </t>
  </si>
  <si>
    <t>Rescue Medications</t>
  </si>
  <si>
    <r>
      <t>2.1.3.1.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</si>
  <si>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Albuterol (Combivent, DuoNeb)</t>
  </si>
  <si>
    <r>
      <t>2.1.3.2.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</si>
  <si>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Ipratropium (Atrovent)</t>
  </si>
  <si>
    <r>
      <t>2.1.3.3.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</si>
  <si>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Levalbuterol</t>
  </si>
  <si>
    <r>
      <t>2.1.3.4.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</si>
  <si>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Tiotropium (Spiriva)</t>
  </si>
  <si>
    <r>
      <t>2.2.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</si>
  <si>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Nasal Medications</t>
  </si>
  <si>
    <t>2.2.1. </t>
  </si>
  <si>
    <t>Azelastine (Astelin)</t>
  </si>
  <si>
    <t>2.2.2. </t>
  </si>
  <si>
    <t>Beclomethasone (Qnasl)</t>
  </si>
  <si>
    <t>2.2.3. </t>
  </si>
  <si>
    <t>Budesonide (Rhinocort)</t>
  </si>
  <si>
    <t>2.2.4. </t>
  </si>
  <si>
    <t>Fluticasone (Flonase)</t>
  </si>
  <si>
    <t>2.2.5. </t>
  </si>
  <si>
    <t>Mometasone (Nasonex)</t>
  </si>
  <si>
    <t>2.2.6. </t>
  </si>
  <si>
    <t>Olopatadine (Patanase)</t>
  </si>
  <si>
    <t>2.2.7. </t>
  </si>
  <si>
    <t>Triamcinolone (Nasacort AQ)</t>
  </si>
  <si>
    <r>
      <t>2.3.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</si>
  <si>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Oral Medications</t>
  </si>
  <si>
    <t>2.3.1. </t>
  </si>
  <si>
    <t>Antihistamines</t>
  </si>
  <si>
    <r>
      <t>2.3.1.1.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</si>
  <si>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Cetirizine</t>
  </si>
  <si>
    <r>
      <t>2.3.1.2.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</si>
  <si>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Diphenhydramine</t>
  </si>
  <si>
    <r>
      <t>2.3.1.3.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</si>
  <si>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Fexofenadine</t>
  </si>
  <si>
    <r>
      <t>2.3.1.4.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</si>
  <si>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Hydroxyzine</t>
  </si>
  <si>
    <r>
      <t>2.3.1.5.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</si>
  <si>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Levocetirizine</t>
  </si>
  <si>
    <r>
      <t>2.3.1.6.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</si>
  <si>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loratadine</t>
  </si>
  <si>
    <r>
      <t>2.3.1.7.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</si>
  <si>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Desloratadine</t>
  </si>
  <si>
    <t>2.3.2. </t>
  </si>
  <si>
    <t>Leukotriene Antagonists</t>
  </si>
  <si>
    <r>
      <t>2.3.2.1.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</si>
  <si>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Montelukast (Singulair)</t>
  </si>
  <si>
    <r>
      <t>2.3.2.2.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</si>
  <si>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Zileutin</t>
  </si>
  <si>
    <t>2.3.3. </t>
  </si>
  <si>
    <t>GI Medications</t>
  </si>
  <si>
    <r>
      <t>2.3.3.1.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</si>
  <si>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Cyproheptadine</t>
  </si>
  <si>
    <r>
      <t>2.3.3.2.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</si>
  <si>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lansoprazole</t>
  </si>
  <si>
    <r>
      <t>2.3.3.3.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</si>
  <si>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Omeprazole</t>
  </si>
  <si>
    <r>
      <t>2.3.3.4.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</si>
  <si>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Dexlansoprazole</t>
  </si>
  <si>
    <r>
      <t>2.3.3.5.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</si>
  <si>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Esomeprazole (naproxen)</t>
  </si>
  <si>
    <r>
      <t>2.3.3.6.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</si>
  <si>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Rabeprazole</t>
  </si>
  <si>
    <r>
      <t>2.3.3.7.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</si>
  <si>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Ranitidine</t>
  </si>
  <si>
    <r>
      <t>2.3.3.8.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</si>
  <si>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Cimetidine</t>
  </si>
  <si>
    <r>
      <t>2.3.3.9.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</si>
  <si>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Famotidine</t>
  </si>
  <si>
    <r>
      <t>2.3.3.10.</t>
    </r>
    <r>
      <rPr>
        <sz val="7"/>
        <color theme="1"/>
        <rFont val="Times New Roman"/>
        <family val="1"/>
      </rPr>
      <t xml:space="preserve">                    </t>
    </r>
    <r>
      <rPr>
        <sz val="11"/>
        <color theme="1"/>
        <rFont val="Calibri"/>
        <family val="2"/>
        <scheme val="minor"/>
      </rPr>
      <t> </t>
    </r>
  </si>
  <si>
    <t>Nizatidine</t>
  </si>
  <si>
    <t>2.3.4. </t>
  </si>
  <si>
    <t>Antiemetics</t>
  </si>
  <si>
    <r>
      <t>2.3.4.1.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</si>
  <si>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Dimenhydrinate</t>
  </si>
  <si>
    <r>
      <t>2.3.4.2.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</si>
  <si>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Ondansetron</t>
  </si>
  <si>
    <t>2.3.5. </t>
  </si>
  <si>
    <t>NSAIDs</t>
  </si>
  <si>
    <r>
      <t>2.3.5.1.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</si>
  <si>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Aspirin</t>
  </si>
  <si>
    <r>
      <t>2.3.5.2.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</si>
  <si>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Diclofenac</t>
  </si>
  <si>
    <r>
      <t>2.3.5.3.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</si>
  <si>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Ibuprofen</t>
  </si>
  <si>
    <r>
      <t>2.3.5.4.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</si>
  <si>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Meloxicam</t>
  </si>
  <si>
    <r>
      <t>2.3.5.5.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</si>
  <si>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Naproxen</t>
  </si>
  <si>
    <r>
      <t>2.3.5.6.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</si>
  <si>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Oxaprozin </t>
  </si>
  <si>
    <r>
      <t>2.3.5.7.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</si>
  <si>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Piroxicam </t>
  </si>
  <si>
    <r>
      <t>2.3.5.8.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</si>
  <si>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Sulindac </t>
  </si>
  <si>
    <r>
      <t>2.3.5.9.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</si>
  <si>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Tolmetin </t>
  </si>
  <si>
    <t>2.3.6. </t>
  </si>
  <si>
    <t>Cardiac Beta-Blockers</t>
  </si>
  <si>
    <r>
      <t>2.3.6.1.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</si>
  <si>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Acebutolol </t>
  </si>
  <si>
    <r>
      <t>2.3.6.2.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</si>
  <si>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Atenolol</t>
  </si>
  <si>
    <r>
      <t>2.3.6.3.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</si>
  <si>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Bisoprolol</t>
  </si>
  <si>
    <r>
      <t>2.3.6.4.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</si>
  <si>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Metoprolol </t>
  </si>
  <si>
    <r>
      <t>2.3.6.5.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</si>
  <si>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Nadolol </t>
  </si>
  <si>
    <r>
      <t>2.3.6.6.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</si>
  <si>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Nebivolol </t>
  </si>
  <si>
    <r>
      <t>2.3.6.7.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</si>
  <si>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Propranolol </t>
  </si>
  <si>
    <t>2.3.7. </t>
  </si>
  <si>
    <t>Oral Immunotherapy</t>
  </si>
  <si>
    <r>
      <t>2.3.7.1.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</si>
  <si>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Palforzia (Peanut extract)</t>
  </si>
  <si>
    <t>2.3.8. </t>
  </si>
  <si>
    <t>Others</t>
  </si>
  <si>
    <r>
      <t>2.3.8.1.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</si>
  <si>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Budesonide (Swallowed)</t>
  </si>
  <si>
    <r>
      <t>2.3.8.2.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</si>
  <si>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Fluticasone (Swallowed)</t>
  </si>
  <si>
    <r>
      <t>2.3.8.3.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</si>
  <si>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Methylprednisolone</t>
  </si>
  <si>
    <r>
      <t>2.3.8.4.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</si>
  <si>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Prednisolone</t>
  </si>
  <si>
    <r>
      <t>2.3.8.5.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</si>
  <si>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Prednisone</t>
  </si>
  <si>
    <r>
      <t>2.3.8.6.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</si>
  <si>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Dexamethasone</t>
  </si>
  <si>
    <r>
      <t>2.4.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</si>
  <si>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Injections</t>
  </si>
  <si>
    <t>2.4.1. </t>
  </si>
  <si>
    <t>Glucagon</t>
  </si>
  <si>
    <t>2.4.2. </t>
  </si>
  <si>
    <t>Epinephrine (EpiPen, Auvi-q, Adrenaclick)</t>
  </si>
  <si>
    <t>2.4.3. </t>
  </si>
  <si>
    <t>Biologics</t>
  </si>
  <si>
    <r>
      <t>2.4.3.1.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</si>
  <si>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Benralizumab (Fasenra)</t>
  </si>
  <si>
    <r>
      <t>2.4.3.2.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</si>
  <si>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Dupilumab (Dupixent)</t>
  </si>
  <si>
    <r>
      <t>2.4.3.3.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</si>
  <si>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Mepolizumab (Nucala)</t>
  </si>
  <si>
    <r>
      <t>2.4.3.4.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</si>
  <si>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Omalizumab (Xolair)</t>
  </si>
  <si>
    <r>
      <t>2.4.3.5.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</si>
  <si>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Reslizumab (Cinqair)</t>
  </si>
  <si>
    <r>
      <t>2.5.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</si>
  <si>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Ayurvedic Medications</t>
  </si>
  <si>
    <r>
      <t>2.6.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</si>
  <si>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Herbal Medications</t>
  </si>
  <si>
    <r>
      <t>2.7.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</si>
  <si>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Supplements</t>
  </si>
  <si>
    <r>
      <t>2.8.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</si>
  <si>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Allergen Immunotherapy</t>
  </si>
  <si>
    <t>2.8.1. </t>
  </si>
  <si>
    <t>Sublingual Immunotherapy</t>
  </si>
  <si>
    <r>
      <t>2.8.1.1.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</si>
  <si>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FDA approved medications</t>
  </si>
  <si>
    <r>
      <t>2.8.1.1.1.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</si>
  <si>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American house dust mite allergenic extract / European house dust mite allergenic extract (Odactra)</t>
  </si>
  <si>
    <r>
      <t>2.8.1.1.2.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</si>
  <si>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Kentucky bluegrass pollen extract / orchard grass pollen extract / perennial rye grass pollen extract / sweet vernal grass pollen extract / Timothy grass pollen extract (Oralair)</t>
  </si>
  <si>
    <r>
      <t>2.8.1.1.3.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</si>
  <si>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Short Ragweed pollen extract (Ragwitek)</t>
  </si>
  <si>
    <r>
      <t>2.8.1.1.4.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</si>
  <si>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Timothy grass pollen extract (Grastek)</t>
  </si>
  <si>
    <t>2.8.2. </t>
  </si>
  <si>
    <t>Subcutaneous Immunotherapy</t>
  </si>
  <si>
    <r>
      <t>2.8.2.1.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</si>
  <si>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Grasses</t>
  </si>
  <si>
    <r>
      <t>2.8.2.1.1.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</si>
  <si>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Orchard</t>
  </si>
  <si>
    <r>
      <t>2.8.2.1.2.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</si>
  <si>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Timothy</t>
  </si>
  <si>
    <r>
      <t>2.8.2.2.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</si>
  <si>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Molds</t>
  </si>
  <si>
    <r>
      <t>2.8.2.2.1.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</si>
  <si>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Alternaria alternata allergenic extract</t>
  </si>
  <si>
    <r>
      <t>2.8.2.2.2.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</si>
  <si>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Aspergillosis fumigatus allergenic extract</t>
  </si>
  <si>
    <r>
      <t>2.8.2.2.3.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</si>
  <si>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Cladosporium allergenic extract</t>
  </si>
  <si>
    <r>
      <t>2.8.2.2.4.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</si>
  <si>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Epicoccum nigrum allergenic extract</t>
  </si>
  <si>
    <r>
      <t>2.8.2.2.5.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</si>
  <si>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Fusarium </t>
  </si>
  <si>
    <r>
      <t>2.8.2.2.6.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</si>
  <si>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Penicillium chrysogenum or penicillium notatum</t>
  </si>
  <si>
    <r>
      <t>2.8.2.3.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</si>
  <si>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Trees</t>
  </si>
  <si>
    <r>
      <t>2.8.2.3.1.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</si>
  <si>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American Elm</t>
  </si>
  <si>
    <r>
      <t>2.8.2.3.2.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</si>
  <si>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Birch </t>
  </si>
  <si>
    <r>
      <t>2.8.2.3.3.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</si>
  <si>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Box Elder</t>
  </si>
  <si>
    <r>
      <t>2.8.2.3.4.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</si>
  <si>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Maple</t>
  </si>
  <si>
    <r>
      <t>2.8.2.3.5.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</si>
  <si>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White Ash </t>
  </si>
  <si>
    <r>
      <t>2.8.2.3.6.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</si>
  <si>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White Oak</t>
  </si>
  <si>
    <r>
      <t>2.8.2.4.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</si>
  <si>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Weeds</t>
  </si>
  <si>
    <r>
      <t>2.8.2.4.1.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</si>
  <si>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Giant Ragweed</t>
  </si>
  <si>
    <r>
      <t>2.8.2.4.2.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</si>
  <si>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Mugwort</t>
  </si>
  <si>
    <r>
      <t>2.8.2.4.3.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</si>
  <si>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Pigweed</t>
  </si>
  <si>
    <r>
      <t>2.8.2.4.4.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</si>
  <si>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Russian Thistle</t>
  </si>
  <si>
    <r>
      <t>2.8.2.4.5.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</si>
  <si>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Short Ragweed</t>
  </si>
  <si>
    <t>Total:</t>
  </si>
  <si>
    <t>Domain</t>
  </si>
  <si>
    <t>ICD10 Code</t>
  </si>
  <si>
    <r>
      <t>3.1.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</si>
  <si>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Adverse reaction to food</t>
  </si>
  <si>
    <t>Condition</t>
  </si>
  <si>
    <t>T78.0</t>
  </si>
  <si>
    <t>3.1.1. </t>
  </si>
  <si>
    <t>Immune mediated</t>
  </si>
  <si>
    <r>
      <t>3.1.1.1.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</si>
  <si>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Food Allergy</t>
  </si>
  <si>
    <t xml:space="preserve">	Allergy to food</t>
  </si>
  <si>
    <t>Observation</t>
  </si>
  <si>
    <t>to be moved to Condition</t>
  </si>
  <si>
    <t>Z91.018</t>
  </si>
  <si>
    <r>
      <t>3.1.1.1.1.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</si>
  <si>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IgE mediated</t>
  </si>
  <si>
    <r>
      <t>3.1.1.1.1.1.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</si>
  <si>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Classic Food Allergy</t>
  </si>
  <si>
    <r>
      <t>3.1.1.1.1.2.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</si>
  <si>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Pollen-food allergy syndrome</t>
  </si>
  <si>
    <t>Pollen-food allergy</t>
  </si>
  <si>
    <t>should be condition?</t>
  </si>
  <si>
    <t>XXX</t>
  </si>
  <si>
    <r>
      <t>3.1.1.1.1.3.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</si>
  <si>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exercise-induced anaphylaxis [food triggered] </t>
  </si>
  <si>
    <t>Exercise anaphylaxis (disorder)</t>
  </si>
  <si>
    <t>J45.990</t>
  </si>
  <si>
    <r>
      <t>3.1.1.1.1.4.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</si>
  <si>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Alpha-gal allergy</t>
  </si>
  <si>
    <t xml:space="preserve">	Allergic reaction to galactose-alpha 1,3 galactose</t>
  </si>
  <si>
    <r>
      <t>3.1.1.1.2.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</si>
  <si>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Non- IgE mediated</t>
  </si>
  <si>
    <r>
      <t>3.1.1.1.2.1.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</si>
  <si>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Food protein-induced enterocolitis syndrome</t>
  </si>
  <si>
    <t>Allergic gastroenteritis and colitis</t>
  </si>
  <si>
    <t>K52.21</t>
  </si>
  <si>
    <r>
      <t>3.1.1.1.2.2.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</si>
  <si>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Eosinophilic Esophagitis</t>
  </si>
  <si>
    <t>Esophagitis</t>
  </si>
  <si>
    <t>K20.0</t>
  </si>
  <si>
    <r>
      <t>3.1.1.1.2.3.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</si>
  <si>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Eosinophilic gastritis or gastroenteritis</t>
  </si>
  <si>
    <t>K52.29</t>
  </si>
  <si>
    <r>
      <t>3.1.1.1.2.4.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</si>
  <si>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Eosinophilic colitis</t>
  </si>
  <si>
    <t xml:space="preserve">	Eosinophilic colitis</t>
  </si>
  <si>
    <r>
      <t>3.1.1.1.2.5.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</si>
  <si>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Cow’s milk protein intolerance/ Allergic proctocolitis</t>
  </si>
  <si>
    <t>Allergic proctocolitis caused by food protein</t>
  </si>
  <si>
    <r>
      <t>3.1.1.1.2.6.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</si>
  <si>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Celiac disease</t>
  </si>
  <si>
    <t>I77.4</t>
  </si>
  <si>
    <t>3.1.2. </t>
  </si>
  <si>
    <t>Non-Immune mediated</t>
  </si>
  <si>
    <r>
      <t>3.1.2.1.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</si>
  <si>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Metabolic</t>
  </si>
  <si>
    <r>
      <t>3.1.2.1.1.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</si>
  <si>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Lactose Intolerance</t>
  </si>
  <si>
    <t>Disorder of carbohydrate absorption</t>
  </si>
  <si>
    <t xml:space="preserve">	237972006</t>
  </si>
  <si>
    <t>E73.9</t>
  </si>
  <si>
    <r>
      <t>3.1.2.2.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</si>
  <si>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Pharmacologic</t>
  </si>
  <si>
    <r>
      <t>3.1.2.2.1.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</si>
  <si>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Caffeine</t>
  </si>
  <si>
    <t>Allergy to caffeine</t>
  </si>
  <si>
    <r>
      <t>3.1.2.3.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</si>
  <si>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Toxic</t>
  </si>
  <si>
    <r>
      <t>3.1.2.3.1.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</si>
  <si>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Scombroid fish toxin</t>
  </si>
  <si>
    <t xml:space="preserve">	Scombroid fish poisoning</t>
  </si>
  <si>
    <t>T61.1</t>
  </si>
  <si>
    <r>
      <t>3.2.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</si>
  <si>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Atopic conditions</t>
  </si>
  <si>
    <t>3.2.1. </t>
  </si>
  <si>
    <t>Allergic rhinoconjunctivitis</t>
  </si>
  <si>
    <t xml:space="preserve">	Rhinitis</t>
  </si>
  <si>
    <t>J30</t>
  </si>
  <si>
    <r>
      <t>3.2.1.1.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</si>
  <si>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Allergic rhinitis due to pollen</t>
  </si>
  <si>
    <t>J30.1</t>
  </si>
  <si>
    <r>
      <t>3.2.1.2.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</si>
  <si>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Other seasonal allergic rhinitis</t>
  </si>
  <si>
    <t xml:space="preserve">	Seasonal allergic rhinitis</t>
  </si>
  <si>
    <t>J30.2</t>
  </si>
  <si>
    <r>
      <t>3.2.1.3.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</si>
  <si>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Allergic rhinitis due to animal (cat) (dog) hair and dander</t>
  </si>
  <si>
    <t>Allergic rhinitis caused by animal dander</t>
  </si>
  <si>
    <t>J30.5</t>
  </si>
  <si>
    <r>
      <t>3.2.1.4.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</si>
  <si>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Other allergic rhinitis</t>
  </si>
  <si>
    <t>Allergic rhinitis</t>
  </si>
  <si>
    <t>J30.81</t>
  </si>
  <si>
    <r>
      <t>3.2.1.5.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</si>
  <si>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Allergic conjunctivitis</t>
  </si>
  <si>
    <t>J30.89</t>
  </si>
  <si>
    <t>3.2.2. </t>
  </si>
  <si>
    <t>J45</t>
  </si>
  <si>
    <r>
      <t>3.2.2.1.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</si>
  <si>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Allergic</t>
  </si>
  <si>
    <t>Allergic asthma</t>
  </si>
  <si>
    <r>
      <t>3.2.2.2.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</si>
  <si>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Intermittent</t>
  </si>
  <si>
    <t xml:space="preserve">	Intermittent asthma</t>
  </si>
  <si>
    <t>J45.20</t>
  </si>
  <si>
    <r>
      <t>3.2.2.2.1.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</si>
  <si>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With exacerbation</t>
  </si>
  <si>
    <t>Exacerbation of intermittent asthma</t>
  </si>
  <si>
    <t>J45.21</t>
  </si>
  <si>
    <r>
      <t>3.2.2.3.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</si>
  <si>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Persistent</t>
  </si>
  <si>
    <t>Persistent asthma</t>
  </si>
  <si>
    <t>y</t>
  </si>
  <si>
    <r>
      <t>3.2.2.3.1.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</si>
  <si>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Mild</t>
  </si>
  <si>
    <t>Mild persistent asthma</t>
  </si>
  <si>
    <t>J45.30</t>
  </si>
  <si>
    <r>
      <t>3.2.2.3.1.1.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</si>
  <si>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	Acute exacerbation of mild persistent asthma</t>
  </si>
  <si>
    <t>J45.31</t>
  </si>
  <si>
    <r>
      <t>3.2.2.3.2.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</si>
  <si>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Moderate</t>
  </si>
  <si>
    <t xml:space="preserve">	Moderate persistent asthma</t>
  </si>
  <si>
    <t>J45.40</t>
  </si>
  <si>
    <r>
      <t>3.2.2.3.2.1.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</si>
  <si>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Acute exacerbation of moderate persistent asthma</t>
  </si>
  <si>
    <t>J45.41</t>
  </si>
  <si>
    <r>
      <t>3.2.2.3.3.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</si>
  <si>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Severe</t>
  </si>
  <si>
    <t>Severe persistent asthma</t>
  </si>
  <si>
    <t>J45.50</t>
  </si>
  <si>
    <r>
      <t>3.2.2.3.3.1.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1"/>
        <color theme="1"/>
        <rFont val="Calibri"/>
        <family val="2"/>
        <scheme val="minor"/>
      </rPr>
      <t> </t>
    </r>
  </si>
  <si>
    <t>Acute severe exacerbation of severe persistent asthma</t>
  </si>
  <si>
    <t>J45.51</t>
  </si>
  <si>
    <r>
      <t>3.2.2.4.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</si>
  <si>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With hospitalization</t>
  </si>
  <si>
    <t xml:space="preserve">	Emergency hospital admission for asthma</t>
  </si>
  <si>
    <r>
      <t>3.2.2.5.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</si>
  <si>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Reactive airway disease </t>
  </si>
  <si>
    <t xml:space="preserve">	Reactive airway disease</t>
  </si>
  <si>
    <t xml:space="preserve">J45 </t>
  </si>
  <si>
    <r>
      <t>3.2.2.6.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</si>
  <si>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Wheeze</t>
  </si>
  <si>
    <t>Wheezing</t>
  </si>
  <si>
    <t xml:space="preserve"> (as condition)</t>
  </si>
  <si>
    <t>R06.2</t>
  </si>
  <si>
    <t>3.2.3. </t>
  </si>
  <si>
    <t>Atopic dermatitis</t>
  </si>
  <si>
    <t>L20</t>
  </si>
  <si>
    <r>
      <t>3.2.3.1.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</si>
  <si>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Mild Mod Sev are all concept modifiers</t>
  </si>
  <si>
    <r>
      <t>3.2.3.2.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</si>
  <si>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r>
      <t>3.2.3.3.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</si>
  <si>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r>
      <t>3.2.3.4.</t>
    </r>
    <r>
      <rPr>
        <sz val="7"/>
        <color theme="1"/>
        <rFont val="Times New Roman"/>
        <family val="1"/>
      </rPr>
      <t xml:space="preserve">                       </t>
    </r>
    <r>
      <rPr>
        <sz val="11"/>
        <color theme="1"/>
        <rFont val="Calibri"/>
        <family val="2"/>
        <scheme val="minor"/>
      </rPr>
      <t> </t>
    </r>
  </si>
  <si>
    <t>Atopic dermatitis due to food</t>
  </si>
  <si>
    <t>Causative agent</t>
  </si>
  <si>
    <t>causitive agent food</t>
  </si>
  <si>
    <t>3.2.4. </t>
  </si>
  <si>
    <t>Drug Allergy</t>
  </si>
  <si>
    <t>Allergy to drug</t>
  </si>
  <si>
    <t>439224 (observation)</t>
  </si>
  <si>
    <t>Z88.9</t>
  </si>
  <si>
    <t>3.2.5. </t>
  </si>
  <si>
    <t>T63</t>
  </si>
  <si>
    <r>
      <t>3.3.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</si>
  <si>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Other Diagnoses with Importance to Food Allergy</t>
  </si>
  <si>
    <t>3.3.1. </t>
  </si>
  <si>
    <t xml:space="preserve">Allergic contact dermatitis </t>
  </si>
  <si>
    <t>L23</t>
  </si>
  <si>
    <t>3.3.2. </t>
  </si>
  <si>
    <t>Immunodeficiency</t>
  </si>
  <si>
    <t>Immunodeficiency disorder</t>
  </si>
  <si>
    <t xml:space="preserve">	234532001</t>
  </si>
  <si>
    <t>D84.9</t>
  </si>
  <si>
    <t>3.3.3. </t>
  </si>
  <si>
    <t xml:space="preserve">Dermatographia </t>
  </si>
  <si>
    <t>Dermatographic urticaria</t>
  </si>
  <si>
    <t>L50.3</t>
  </si>
  <si>
    <t>3.3.4. </t>
  </si>
  <si>
    <t>L50</t>
  </si>
  <si>
    <r>
      <t>3.3.4.1.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Calibri"/>
        <family val="2"/>
        <scheme val="minor"/>
      </rPr>
      <t> </t>
    </r>
  </si>
  <si>
    <t>Chronic Idiopathic</t>
  </si>
  <si>
    <t>Idiopathic urticaria</t>
  </si>
  <si>
    <t xml:space="preserve">L50.1 </t>
  </si>
  <si>
    <r>
      <t>3.3.4.2.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Calibri"/>
        <family val="2"/>
        <scheme val="minor"/>
      </rPr>
      <t> </t>
    </r>
  </si>
  <si>
    <t>Cold induced</t>
  </si>
  <si>
    <t xml:space="preserve">	Urticaria due to cold</t>
  </si>
  <si>
    <t>L50.2</t>
  </si>
  <si>
    <r>
      <t>3.3.4.3.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Calibri"/>
        <family val="2"/>
        <scheme val="minor"/>
      </rPr>
      <t> </t>
    </r>
  </si>
  <si>
    <t>Physical</t>
  </si>
  <si>
    <t>Physical urticaria</t>
  </si>
  <si>
    <t>L50.4</t>
  </si>
  <si>
    <r>
      <t>3.3.4.4.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Calibri"/>
        <family val="2"/>
        <scheme val="minor"/>
      </rPr>
      <t> </t>
    </r>
  </si>
  <si>
    <t>Viral induced</t>
  </si>
  <si>
    <t>Acute urticaria</t>
  </si>
  <si>
    <t>L50.9</t>
  </si>
  <si>
    <r>
      <t>3.3.4.5.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Calibri"/>
        <family val="2"/>
        <scheme val="minor"/>
      </rPr>
      <t> </t>
    </r>
  </si>
  <si>
    <t>Cholinergic</t>
  </si>
  <si>
    <t>Cholinergic urticaria</t>
  </si>
  <si>
    <t>L50.5</t>
  </si>
  <si>
    <r>
      <t>3.4.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</si>
  <si>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Any other ICD diagnosis</t>
  </si>
  <si>
    <t>3.4.1. </t>
  </si>
  <si>
    <t>Abnormal weight gain</t>
  </si>
  <si>
    <t>R63.5</t>
  </si>
  <si>
    <t>3.4.2. </t>
  </si>
  <si>
    <t xml:space="preserve">Failure to thrive </t>
  </si>
  <si>
    <t xml:space="preserve">R62.51 </t>
  </si>
  <si>
    <t>3.4.3. </t>
  </si>
  <si>
    <t xml:space="preserve">Short stature </t>
  </si>
  <si>
    <t xml:space="preserve">	Short stature disorder</t>
  </si>
  <si>
    <t xml:space="preserve">R62.52 </t>
  </si>
  <si>
    <t>Food triggers</t>
  </si>
  <si>
    <t xml:space="preserve">Milk </t>
  </si>
  <si>
    <t>Baked milk/ Milk baked into a matrix</t>
  </si>
  <si>
    <t>N/A</t>
  </si>
  <si>
    <t>Cow milk</t>
  </si>
  <si>
    <t>Goat milk</t>
  </si>
  <si>
    <t>Sheep milk</t>
  </si>
  <si>
    <t>Egg (Hen’s)</t>
  </si>
  <si>
    <t xml:space="preserve">	Eggs (edible)</t>
  </si>
  <si>
    <t>Raw egg white/ Minimally cooked egg/ Incompletely cooked/ Regular/ Unbaked egg/ Regular egg</t>
  </si>
  <si>
    <t xml:space="preserve">	Egg white</t>
  </si>
  <si>
    <t>Baked egg/ Egg baked into a matrix</t>
  </si>
  <si>
    <t xml:space="preserve">	Egg product</t>
  </si>
  <si>
    <t>Fish</t>
  </si>
  <si>
    <t>Fish mix</t>
  </si>
  <si>
    <t>Use Fish</t>
  </si>
  <si>
    <t xml:space="preserve"> Finfish</t>
  </si>
  <si>
    <t>Anchovy</t>
  </si>
  <si>
    <t>Bass</t>
  </si>
  <si>
    <t>Sea bass</t>
  </si>
  <si>
    <t xml:space="preserve">	37111681</t>
  </si>
  <si>
    <t>Catfish</t>
  </si>
  <si>
    <t>Cod</t>
  </si>
  <si>
    <t xml:space="preserve">Eel </t>
  </si>
  <si>
    <t xml:space="preserve"> Flounder</t>
  </si>
  <si>
    <t xml:space="preserve"> Haddock</t>
  </si>
  <si>
    <t>Hake</t>
  </si>
  <si>
    <t>Halibut</t>
  </si>
  <si>
    <t xml:space="preserve"> Herring</t>
  </si>
  <si>
    <t xml:space="preserve"> Mackerel</t>
  </si>
  <si>
    <t xml:space="preserve"> Megrim</t>
  </si>
  <si>
    <t xml:space="preserve"> Perch</t>
  </si>
  <si>
    <t>Perch - dietary</t>
  </si>
  <si>
    <t xml:space="preserve"> Plaice</t>
  </si>
  <si>
    <t xml:space="preserve"> Pollock</t>
  </si>
  <si>
    <t>Salmon</t>
  </si>
  <si>
    <t>Sardine</t>
  </si>
  <si>
    <t>Snapper</t>
  </si>
  <si>
    <t>Sole</t>
  </si>
  <si>
    <t>Swordfish</t>
  </si>
  <si>
    <t>Tilapia</t>
  </si>
  <si>
    <t>Trout</t>
  </si>
  <si>
    <t>Tuna</t>
  </si>
  <si>
    <t>Whitefish (Inconnu)</t>
  </si>
  <si>
    <t>Shellfish</t>
  </si>
  <si>
    <t>Shellfish mix</t>
  </si>
  <si>
    <t>Use Shellfish</t>
  </si>
  <si>
    <t>Molluscs</t>
  </si>
  <si>
    <t xml:space="preserve">	735959004</t>
  </si>
  <si>
    <t>Clam</t>
  </si>
  <si>
    <t xml:space="preserve">	736030007</t>
  </si>
  <si>
    <t>Mussel</t>
  </si>
  <si>
    <t>Octopus</t>
  </si>
  <si>
    <t xml:space="preserve">	227150003</t>
  </si>
  <si>
    <t>Oyster</t>
  </si>
  <si>
    <t xml:space="preserve">	735979007</t>
  </si>
  <si>
    <t>Scallop</t>
  </si>
  <si>
    <t xml:space="preserve">	736031006</t>
  </si>
  <si>
    <t>Snail</t>
  </si>
  <si>
    <t xml:space="preserve">	736027000</t>
  </si>
  <si>
    <t>Squid</t>
  </si>
  <si>
    <t xml:space="preserve">	735006003</t>
  </si>
  <si>
    <t>Crustaceans</t>
  </si>
  <si>
    <t xml:space="preserve">	Marine crustacean</t>
  </si>
  <si>
    <t xml:space="preserve">	735977009</t>
  </si>
  <si>
    <t>Crab</t>
  </si>
  <si>
    <t>Crayfish</t>
  </si>
  <si>
    <t>Lobster</t>
  </si>
  <si>
    <t>Shrimp</t>
  </si>
  <si>
    <t>Peanut</t>
  </si>
  <si>
    <t xml:space="preserve">	762952008</t>
  </si>
  <si>
    <t>Tree Nuts</t>
  </si>
  <si>
    <t>Tree Nut</t>
  </si>
  <si>
    <t>Almond</t>
  </si>
  <si>
    <t>Brazil nut</t>
  </si>
  <si>
    <t>Cashew</t>
  </si>
  <si>
    <t>Chestnut</t>
  </si>
  <si>
    <t xml:space="preserve"> Coconut</t>
  </si>
  <si>
    <t>Hazelnut</t>
  </si>
  <si>
    <t>Macadamia</t>
  </si>
  <si>
    <t>Pecan</t>
  </si>
  <si>
    <t>Pinenut</t>
  </si>
  <si>
    <t>Pistachio</t>
  </si>
  <si>
    <t>Walnut</t>
  </si>
  <si>
    <t>Seeds</t>
  </si>
  <si>
    <t xml:space="preserve"> Chia seed</t>
  </si>
  <si>
    <t xml:space="preserve"> Chocolate (Cacao)</t>
  </si>
  <si>
    <t xml:space="preserve"> Flaxseed</t>
  </si>
  <si>
    <t>Mustard seed</t>
  </si>
  <si>
    <t xml:space="preserve"> Poppy seed</t>
  </si>
  <si>
    <t>Pumpkin seed</t>
  </si>
  <si>
    <t>Sesame seed</t>
  </si>
  <si>
    <t>Sunflower seed</t>
  </si>
  <si>
    <t xml:space="preserve">	260205009</t>
  </si>
  <si>
    <t>Meat</t>
  </si>
  <si>
    <t>Beef</t>
  </si>
  <si>
    <t>Chicken</t>
  </si>
  <si>
    <t>Chicken - Meat</t>
  </si>
  <si>
    <t xml:space="preserve"> Duck</t>
  </si>
  <si>
    <t>Duck - Meat</t>
  </si>
  <si>
    <t xml:space="preserve"> Gelatin</t>
  </si>
  <si>
    <t>RxNorm</t>
  </si>
  <si>
    <t>Drug</t>
  </si>
  <si>
    <t>Goat</t>
  </si>
  <si>
    <t xml:space="preserve"> Horse</t>
  </si>
  <si>
    <t>Horse - Meat</t>
  </si>
  <si>
    <t>Lamb</t>
  </si>
  <si>
    <t>Pork</t>
  </si>
  <si>
    <t xml:space="preserve">	226934003</t>
  </si>
  <si>
    <t>Turkey</t>
  </si>
  <si>
    <t xml:space="preserve">	Turkey - meat</t>
  </si>
  <si>
    <t xml:space="preserve">	226967004</t>
  </si>
  <si>
    <t xml:space="preserve"> Venison</t>
  </si>
  <si>
    <t xml:space="preserve">	Roast venison</t>
  </si>
  <si>
    <t xml:space="preserve">	226979004</t>
  </si>
  <si>
    <t>Cereals, or Grains</t>
  </si>
  <si>
    <t>Grain</t>
  </si>
  <si>
    <t>Barley</t>
  </si>
  <si>
    <t>Buckwheat</t>
  </si>
  <si>
    <t xml:space="preserve">	Buckwheat - cereal</t>
  </si>
  <si>
    <t>Millet</t>
  </si>
  <si>
    <t xml:space="preserve">	Common millet</t>
  </si>
  <si>
    <t>Oat</t>
  </si>
  <si>
    <t>Quinoa</t>
  </si>
  <si>
    <t>Rice</t>
  </si>
  <si>
    <t>Rye</t>
  </si>
  <si>
    <t>Spelt</t>
  </si>
  <si>
    <t>Wheat</t>
  </si>
  <si>
    <t>Beans</t>
  </si>
  <si>
    <t>Beans, Legumes, or Pulses</t>
  </si>
  <si>
    <t xml:space="preserve"> Black Beans</t>
  </si>
  <si>
    <t>LOINC</t>
  </si>
  <si>
    <t>LP19298-6</t>
  </si>
  <si>
    <t>Non-standard</t>
  </si>
  <si>
    <t xml:space="preserve"> Chick Pea</t>
  </si>
  <si>
    <t xml:space="preserve">	227346004</t>
  </si>
  <si>
    <t xml:space="preserve"> Green Beans/ String Beans</t>
  </si>
  <si>
    <t xml:space="preserve">	Pea</t>
  </si>
  <si>
    <t xml:space="preserve">	260184002</t>
  </si>
  <si>
    <t xml:space="preserve"> Green Peas</t>
  </si>
  <si>
    <t>same as above</t>
  </si>
  <si>
    <t xml:space="preserve"> Yellow Peas</t>
  </si>
  <si>
    <t>yellow peas and green peas are the same</t>
  </si>
  <si>
    <t xml:space="preserve"> Lentils</t>
  </si>
  <si>
    <t xml:space="preserve">		227346004</t>
  </si>
  <si>
    <t>Navy bean – Haricot Bean</t>
  </si>
  <si>
    <t xml:space="preserve">	Haricot beans</t>
  </si>
  <si>
    <t xml:space="preserve">	227348003</t>
  </si>
  <si>
    <t>Pinto bean</t>
  </si>
  <si>
    <t xml:space="preserve">	227360002</t>
  </si>
  <si>
    <t xml:space="preserve"> Red kidney beans</t>
  </si>
  <si>
    <t xml:space="preserve"> Soybean</t>
  </si>
  <si>
    <t xml:space="preserve">	Soya bean</t>
  </si>
  <si>
    <t>Spices</t>
  </si>
  <si>
    <t>Spice</t>
  </si>
  <si>
    <t>Aniseed/ Anise</t>
  </si>
  <si>
    <t xml:space="preserve">	227376006</t>
  </si>
  <si>
    <t>Basil</t>
  </si>
  <si>
    <t>Bay leaf</t>
  </si>
  <si>
    <t>Black pepper</t>
  </si>
  <si>
    <t>Chamomile</t>
  </si>
  <si>
    <t xml:space="preserve">	Chamomile pollen</t>
  </si>
  <si>
    <t>Caraway seed/oil</t>
  </si>
  <si>
    <t>Caraway seed OR Caraway Oil</t>
  </si>
  <si>
    <t>227381002 OR 59365002</t>
  </si>
  <si>
    <t xml:space="preserve">4025410 OR 4244410 </t>
  </si>
  <si>
    <t>Cardamom</t>
  </si>
  <si>
    <t>Cayenne</t>
  </si>
  <si>
    <t xml:space="preserve">	412113006</t>
  </si>
  <si>
    <t>Cinnamon</t>
  </si>
  <si>
    <t xml:space="preserve">	227388008</t>
  </si>
  <si>
    <t>Clove</t>
  </si>
  <si>
    <t xml:space="preserve">	227389000</t>
  </si>
  <si>
    <t>Coriander</t>
  </si>
  <si>
    <t>Coriander Seed</t>
  </si>
  <si>
    <t xml:space="preserve">	227391008</t>
  </si>
  <si>
    <t>Cumin</t>
  </si>
  <si>
    <t>Cumin Seed</t>
  </si>
  <si>
    <t>Curry</t>
  </si>
  <si>
    <t>Dandelion</t>
  </si>
  <si>
    <t>Dandelion Pollen</t>
  </si>
  <si>
    <t xml:space="preserve">	256297004</t>
  </si>
  <si>
    <t>Echinacea</t>
  </si>
  <si>
    <t xml:space="preserve">	Echinacea preparation</t>
  </si>
  <si>
    <t>Fennel</t>
  </si>
  <si>
    <t>Fenugreek</t>
  </si>
  <si>
    <t>Ginger</t>
  </si>
  <si>
    <t>Hibiscus</t>
  </si>
  <si>
    <t>Hops</t>
  </si>
  <si>
    <t>Hops powder</t>
  </si>
  <si>
    <t>Nutmeg</t>
  </si>
  <si>
    <t>Oregano</t>
  </si>
  <si>
    <t>Paprika</t>
  </si>
  <si>
    <t>Parsley</t>
  </si>
  <si>
    <t>Peppermint</t>
  </si>
  <si>
    <t>peppermint oil</t>
  </si>
  <si>
    <t>Saffron</t>
  </si>
  <si>
    <t>Sage</t>
  </si>
  <si>
    <t>Spearmint</t>
  </si>
  <si>
    <t>spearmint oil</t>
  </si>
  <si>
    <t>Turmeric</t>
  </si>
  <si>
    <t>Vanilla</t>
  </si>
  <si>
    <t>Fruits</t>
  </si>
  <si>
    <t>Fruit</t>
  </si>
  <si>
    <t>Apple</t>
  </si>
  <si>
    <t>Apricot</t>
  </si>
  <si>
    <t>Avocado</t>
  </si>
  <si>
    <t>Banana</t>
  </si>
  <si>
    <t>Blackberry</t>
  </si>
  <si>
    <t>Blueberry</t>
  </si>
  <si>
    <t>Cherry</t>
  </si>
  <si>
    <t>Grape juice/seed</t>
  </si>
  <si>
    <t>226492005 / 237115</t>
  </si>
  <si>
    <r>
      <t>4028169/</t>
    </r>
    <r>
      <rPr>
        <sz val="11"/>
        <color rgb="FF2F5496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19056805</t>
    </r>
  </si>
  <si>
    <t>Grapefruit</t>
  </si>
  <si>
    <t>Guava</t>
  </si>
  <si>
    <t>Jackfruit</t>
  </si>
  <si>
    <t>Kiwi</t>
  </si>
  <si>
    <t>kiwi fruit</t>
  </si>
  <si>
    <t>Mango</t>
  </si>
  <si>
    <t>Melons</t>
  </si>
  <si>
    <t>Melon</t>
  </si>
  <si>
    <t>Cantaloupe</t>
  </si>
  <si>
    <t>Honeydew</t>
  </si>
  <si>
    <t>Watermelon</t>
  </si>
  <si>
    <t>Orange</t>
  </si>
  <si>
    <t>orange juice</t>
  </si>
  <si>
    <t>Peach</t>
  </si>
  <si>
    <t>Pear</t>
  </si>
  <si>
    <t>Pineapple</t>
  </si>
  <si>
    <t>Plum</t>
  </si>
  <si>
    <t>Raspberry</t>
  </si>
  <si>
    <t>Strawberry</t>
  </si>
  <si>
    <t>Tomato</t>
  </si>
  <si>
    <t>Vegetable</t>
  </si>
  <si>
    <t>Artichoke</t>
  </si>
  <si>
    <t>Bell pepper</t>
  </si>
  <si>
    <t>Broccoli</t>
  </si>
  <si>
    <t>Cabbage</t>
  </si>
  <si>
    <t>Carrot</t>
  </si>
  <si>
    <t>Cauliflower</t>
  </si>
  <si>
    <t>Celery</t>
  </si>
  <si>
    <t>Chard</t>
  </si>
  <si>
    <t>Corn</t>
  </si>
  <si>
    <t>Cucumber</t>
  </si>
  <si>
    <t>Eggplant/ Aubergine</t>
  </si>
  <si>
    <t>Garlic</t>
  </si>
  <si>
    <t>Onion</t>
  </si>
  <si>
    <t>Pumpkin</t>
  </si>
  <si>
    <t>Spinach</t>
  </si>
  <si>
    <t>Sweet potato</t>
  </si>
  <si>
    <t>White potato</t>
  </si>
  <si>
    <t>Zucchini</t>
  </si>
  <si>
    <t>Environmental allergens</t>
  </si>
  <si>
    <t>Animal Dander</t>
  </si>
  <si>
    <t>Cat</t>
  </si>
  <si>
    <t>Cat Dander</t>
  </si>
  <si>
    <t>Dog</t>
  </si>
  <si>
    <t>Dog Dander</t>
  </si>
  <si>
    <t xml:space="preserve"> Gerbil</t>
  </si>
  <si>
    <t xml:space="preserve">	Gerbil epithelium</t>
  </si>
  <si>
    <t xml:space="preserve"> Hamster</t>
  </si>
  <si>
    <t xml:space="preserve">	Hamster epithelium</t>
  </si>
  <si>
    <t>Horse Dander</t>
  </si>
  <si>
    <t xml:space="preserve"> Mouse</t>
  </si>
  <si>
    <t>Mouse epithelium</t>
  </si>
  <si>
    <t xml:space="preserve">	256419000</t>
  </si>
  <si>
    <t xml:space="preserve"> Guinea pig</t>
  </si>
  <si>
    <t>Guinea pig dander</t>
  </si>
  <si>
    <t xml:space="preserve"> Rabbit</t>
  </si>
  <si>
    <t>Rabbit dander</t>
  </si>
  <si>
    <t xml:space="preserve"> Rat</t>
  </si>
  <si>
    <t>Rat epithelium</t>
  </si>
  <si>
    <t>Feathers</t>
  </si>
  <si>
    <t>Feather</t>
  </si>
  <si>
    <t xml:space="preserve"> Parakeet</t>
  </si>
  <si>
    <t xml:space="preserve">Parrot Feathers </t>
  </si>
  <si>
    <t>parakeets are a small breed of parrot</t>
  </si>
  <si>
    <t xml:space="preserve"> Mixed</t>
  </si>
  <si>
    <t>Use feathers code</t>
  </si>
  <si>
    <t>Insects</t>
  </si>
  <si>
    <t>Insect</t>
  </si>
  <si>
    <t>Insect Debris</t>
  </si>
  <si>
    <t>Cockroach</t>
  </si>
  <si>
    <t>Dust mites</t>
  </si>
  <si>
    <t xml:space="preserve">	House dust mite</t>
  </si>
  <si>
    <t>D. pteronyssinus</t>
  </si>
  <si>
    <t xml:space="preserve">	Dermatophagoides pteronyssimus</t>
  </si>
  <si>
    <t>D. farinae</t>
  </si>
  <si>
    <t xml:space="preserve">	Dermatophagoides farinae</t>
  </si>
  <si>
    <t>Mold</t>
  </si>
  <si>
    <t>Alternaria alternata</t>
  </si>
  <si>
    <t>Aspergillus fumigatus</t>
  </si>
  <si>
    <t>Cladosporium herbarum</t>
  </si>
  <si>
    <t xml:space="preserve"> Epicoccum nigrum</t>
  </si>
  <si>
    <t xml:space="preserve"> Fusarium</t>
  </si>
  <si>
    <t xml:space="preserve"> P. notatum</t>
  </si>
  <si>
    <t xml:space="preserve">	Paspalum notatum</t>
  </si>
  <si>
    <t>Pollens</t>
  </si>
  <si>
    <t>Pollen</t>
  </si>
  <si>
    <t xml:space="preserve"> Grass</t>
  </si>
  <si>
    <t>grass pollen</t>
  </si>
  <si>
    <t>Bahia grass</t>
  </si>
  <si>
    <t>Bermuda grass</t>
  </si>
  <si>
    <t>Bermuda grass pollen</t>
  </si>
  <si>
    <t>Brome grass</t>
  </si>
  <si>
    <t>Brome grass pollen</t>
  </si>
  <si>
    <t>Canary grass</t>
  </si>
  <si>
    <t xml:space="preserve">	Canary grass pollen</t>
  </si>
  <si>
    <t>Cocksfoot</t>
  </si>
  <si>
    <t xml:space="preserve">	Cocksfoot grass pollen</t>
  </si>
  <si>
    <t>Common reed</t>
  </si>
  <si>
    <t>Common reed pollen</t>
  </si>
  <si>
    <t>Cultivated oat</t>
  </si>
  <si>
    <t xml:space="preserve">	Cultivated oat pollen</t>
  </si>
  <si>
    <t>Cultivated rye</t>
  </si>
  <si>
    <t xml:space="preserve">	Cultivated rye pollen</t>
  </si>
  <si>
    <t>Cultivated wheat</t>
  </si>
  <si>
    <t>Cultivated wheat pollen</t>
  </si>
  <si>
    <t>False oat-grass</t>
  </si>
  <si>
    <t>False oat grass pollen</t>
  </si>
  <si>
    <t>Johnson grass</t>
  </si>
  <si>
    <t xml:space="preserve">	Johnson grass pollen</t>
  </si>
  <si>
    <t>Maize, Corn</t>
  </si>
  <si>
    <t xml:space="preserve">	Corn pollen</t>
  </si>
  <si>
    <t>Meadow fescue</t>
  </si>
  <si>
    <t xml:space="preserve">	Meadow fescue pollen</t>
  </si>
  <si>
    <t xml:space="preserve">Meadow foxtail </t>
  </si>
  <si>
    <t>Meadow foxtail pollen</t>
  </si>
  <si>
    <t xml:space="preserve">Meadow grass, Kentucky blue </t>
  </si>
  <si>
    <t>Meadow grass pollen</t>
  </si>
  <si>
    <t xml:space="preserve">Redtop, Bentgrass </t>
  </si>
  <si>
    <t>creeping bentgrass pollen extract</t>
  </si>
  <si>
    <t xml:space="preserve">Rye-grass </t>
  </si>
  <si>
    <t>Rye grass pollen</t>
  </si>
  <si>
    <t xml:space="preserve">Salt grass </t>
  </si>
  <si>
    <t xml:space="preserve">	Salt grass pollen</t>
  </si>
  <si>
    <t xml:space="preserve">Sweet vernal grass </t>
  </si>
  <si>
    <t>Sweet vernal grass pollen</t>
  </si>
  <si>
    <t>Timothy grass</t>
  </si>
  <si>
    <t>Timothy grass pollen</t>
  </si>
  <si>
    <t xml:space="preserve"> Velvet grass</t>
  </si>
  <si>
    <t xml:space="preserve">	Velvet grass pollen</t>
  </si>
  <si>
    <t>Wild rye grass</t>
  </si>
  <si>
    <t xml:space="preserve">	Wild rye grass pollen</t>
  </si>
  <si>
    <t xml:space="preserve"> Grass Mix</t>
  </si>
  <si>
    <t>[3]</t>
  </si>
  <si>
    <t>Tree</t>
  </si>
  <si>
    <t xml:space="preserve">	Tree pollen</t>
  </si>
  <si>
    <t>Acacia</t>
  </si>
  <si>
    <t xml:space="preserve">	Acacia pollen</t>
  </si>
  <si>
    <t>American beech</t>
  </si>
  <si>
    <t>American beech pollen</t>
  </si>
  <si>
    <t>American elm</t>
  </si>
  <si>
    <t>Elm pollen</t>
  </si>
  <si>
    <t>Australian pine</t>
  </si>
  <si>
    <t>Australian pine pollen</t>
  </si>
  <si>
    <t>Bald cypress</t>
  </si>
  <si>
    <t xml:space="preserve">	bald cypress pollen extract</t>
  </si>
  <si>
    <t>Bayberry</t>
  </si>
  <si>
    <t xml:space="preserve">	southern bayberry pollen extract</t>
  </si>
  <si>
    <t>Birch</t>
  </si>
  <si>
    <t xml:space="preserve">	Birch pollen</t>
  </si>
  <si>
    <t>Box-elder</t>
  </si>
  <si>
    <t>Cedar</t>
  </si>
  <si>
    <t>Cedar pollen</t>
  </si>
  <si>
    <t>Cedar elm</t>
  </si>
  <si>
    <t>cedar elm pollen extract</t>
  </si>
  <si>
    <t>Chestnut Tree</t>
  </si>
  <si>
    <t>Sweet chestnut</t>
  </si>
  <si>
    <t>Sweet chestnut pollen</t>
  </si>
  <si>
    <t xml:space="preserve">	Horse chestnut</t>
  </si>
  <si>
    <t xml:space="preserve">	Horse chestnut pollen</t>
  </si>
  <si>
    <t>Common silver birch</t>
  </si>
  <si>
    <t xml:space="preserve">	Silver birch pollen</t>
  </si>
  <si>
    <t>Cotton wood</t>
  </si>
  <si>
    <t xml:space="preserve">	Cottonwood pollen</t>
  </si>
  <si>
    <t>Cypress</t>
  </si>
  <si>
    <t xml:space="preserve">	Cypress pollen</t>
  </si>
  <si>
    <t xml:space="preserve">Date </t>
  </si>
  <si>
    <t xml:space="preserve">	date palm pollen extract</t>
  </si>
  <si>
    <t xml:space="preserve">Douglas fir </t>
  </si>
  <si>
    <t>Douglas fir pollen</t>
  </si>
  <si>
    <t xml:space="preserve">Elder </t>
  </si>
  <si>
    <t xml:space="preserve">	Elder pollen</t>
  </si>
  <si>
    <t xml:space="preserve">Elm </t>
  </si>
  <si>
    <t xml:space="preserve">	Elm pollen</t>
  </si>
  <si>
    <t xml:space="preserve">Eucalyptus, Gum-tree </t>
  </si>
  <si>
    <t>Eucalyptus pollen</t>
  </si>
  <si>
    <t xml:space="preserve">European ash </t>
  </si>
  <si>
    <t xml:space="preserve">	Ash pollen</t>
  </si>
  <si>
    <t xml:space="preserve">Grey alder </t>
  </si>
  <si>
    <t xml:space="preserve">	Gray alder pollen</t>
  </si>
  <si>
    <t>Hackberry</t>
  </si>
  <si>
    <t xml:space="preserve">	hackberry pollen extract</t>
  </si>
  <si>
    <t xml:space="preserve">Hazel </t>
  </si>
  <si>
    <t xml:space="preserve">	Hazel pollen</t>
  </si>
  <si>
    <t xml:space="preserve"> Horn beam</t>
  </si>
  <si>
    <t xml:space="preserve">	Hornbeam pollen</t>
  </si>
  <si>
    <t xml:space="preserve">Horse chestnut </t>
  </si>
  <si>
    <t xml:space="preserve">Italian cypress </t>
  </si>
  <si>
    <t xml:space="preserve">	Italian cypress pollen</t>
  </si>
  <si>
    <t xml:space="preserve">Japanese cedar </t>
  </si>
  <si>
    <t xml:space="preserve">	Japanese cedar pollen</t>
  </si>
  <si>
    <t xml:space="preserve"> Juniper</t>
  </si>
  <si>
    <t xml:space="preserve">	Juniper pollen</t>
  </si>
  <si>
    <t xml:space="preserve"> Linden</t>
  </si>
  <si>
    <t xml:space="preserve">	Linden pollen</t>
  </si>
  <si>
    <t>Maple leaf sycamore, London plane</t>
  </si>
  <si>
    <t xml:space="preserve">	maple leaf sycamore pollen extract</t>
  </si>
  <si>
    <t>Melaleuca, Cajeput-tree</t>
  </si>
  <si>
    <t>Cajeput tree pollen</t>
  </si>
  <si>
    <t xml:space="preserve">Mesquite </t>
  </si>
  <si>
    <t xml:space="preserve">	Mesquite pollen</t>
  </si>
  <si>
    <t>Mountain Cedar</t>
  </si>
  <si>
    <t xml:space="preserve">	Mountain cedar pollen</t>
  </si>
  <si>
    <t>Mountain juniper</t>
  </si>
  <si>
    <t xml:space="preserve">	Mountain juniper pollen</t>
  </si>
  <si>
    <t>Mulberry</t>
  </si>
  <si>
    <t xml:space="preserve">	Mulberry pollen</t>
  </si>
  <si>
    <t xml:space="preserve">Oak </t>
  </si>
  <si>
    <t xml:space="preserve">	Oak pollen</t>
  </si>
  <si>
    <t xml:space="preserve">Oil Palm </t>
  </si>
  <si>
    <t>Palm pollen</t>
  </si>
  <si>
    <t xml:space="preserve">Olive </t>
  </si>
  <si>
    <t>Olive pollen</t>
  </si>
  <si>
    <t xml:space="preserve">Pecan, Hickory </t>
  </si>
  <si>
    <t>Pecan pollen</t>
  </si>
  <si>
    <t xml:space="preserve">Peppertree </t>
  </si>
  <si>
    <t>Pepper tree pollen</t>
  </si>
  <si>
    <t>Pine</t>
  </si>
  <si>
    <t>Pine pollen</t>
  </si>
  <si>
    <t xml:space="preserve">Privet </t>
  </si>
  <si>
    <t xml:space="preserve">	privet pollen extract</t>
  </si>
  <si>
    <t xml:space="preserve">Queen palm </t>
  </si>
  <si>
    <t xml:space="preserve">	Queen palm pollen</t>
  </si>
  <si>
    <t xml:space="preserve">Red cedar </t>
  </si>
  <si>
    <t xml:space="preserve">	red cedar pollen extract</t>
  </si>
  <si>
    <t xml:space="preserve">Red mulberry </t>
  </si>
  <si>
    <t xml:space="preserve">	red mulberry pollen extract</t>
  </si>
  <si>
    <t xml:space="preserve">Russian olive </t>
  </si>
  <si>
    <t xml:space="preserve">	Russian olive pollen extract</t>
  </si>
  <si>
    <t xml:space="preserve">Scotch broom </t>
  </si>
  <si>
    <t xml:space="preserve">	Scotch broom pollen extract</t>
  </si>
  <si>
    <t xml:space="preserve">Spruce </t>
  </si>
  <si>
    <t xml:space="preserve">	Spruce pollen</t>
  </si>
  <si>
    <t xml:space="preserve">Sweet gum </t>
  </si>
  <si>
    <t xml:space="preserve">	sweet gum pollen extract</t>
  </si>
  <si>
    <t xml:space="preserve">Walnut </t>
  </si>
  <si>
    <t xml:space="preserve">	Walnut pollen</t>
  </si>
  <si>
    <t xml:space="preserve">White ash </t>
  </si>
  <si>
    <t xml:space="preserve">	White ash pollen</t>
  </si>
  <si>
    <t xml:space="preserve">White hickory </t>
  </si>
  <si>
    <t>white hickory pollen extract</t>
  </si>
  <si>
    <t>White oak</t>
  </si>
  <si>
    <t xml:space="preserve">	White oak pollen</t>
  </si>
  <si>
    <t xml:space="preserve">White pine </t>
  </si>
  <si>
    <t xml:space="preserve">	White pine pollen</t>
  </si>
  <si>
    <t>Willow</t>
  </si>
  <si>
    <t xml:space="preserve">	Willow pollen</t>
  </si>
  <si>
    <t>Virginia live oak</t>
  </si>
  <si>
    <t xml:space="preserve">	live oak pollen extract</t>
  </si>
  <si>
    <t>Tree mix</t>
  </si>
  <si>
    <t>Weed</t>
  </si>
  <si>
    <t xml:space="preserve">	Weed pollen</t>
  </si>
  <si>
    <t xml:space="preserve"> Alfalfa </t>
  </si>
  <si>
    <t xml:space="preserve">	Alfalfa pollen</t>
  </si>
  <si>
    <t xml:space="preserve"> Cannabis</t>
  </si>
  <si>
    <t xml:space="preserve"> Camomile</t>
  </si>
  <si>
    <t xml:space="preserve"> Careless weed </t>
  </si>
  <si>
    <t>careless weed pollen extract</t>
  </si>
  <si>
    <t xml:space="preserve">Cocklebur </t>
  </si>
  <si>
    <t xml:space="preserve">	Cocklebur pollen</t>
  </si>
  <si>
    <t>Common pigweed</t>
  </si>
  <si>
    <t>Pigweed pollen</t>
  </si>
  <si>
    <t xml:space="preserve">Common ragweed </t>
  </si>
  <si>
    <t xml:space="preserve">	Ragweed pollen</t>
  </si>
  <si>
    <t xml:space="preserve">Dandelion </t>
  </si>
  <si>
    <t xml:space="preserve">	Dandelion pollen</t>
  </si>
  <si>
    <t xml:space="preserve">Dog fennel </t>
  </si>
  <si>
    <t xml:space="preserve">False ragweed </t>
  </si>
  <si>
    <t xml:space="preserve">	False ragweed pollen</t>
  </si>
  <si>
    <t xml:space="preserve"> Firebush (Kochia)</t>
  </si>
  <si>
    <t xml:space="preserve">	Firebush pollen</t>
  </si>
  <si>
    <t xml:space="preserve"> Giant ragweed </t>
  </si>
  <si>
    <t>Giant ragweed pollen</t>
  </si>
  <si>
    <t xml:space="preserve"> Goldenrod</t>
  </si>
  <si>
    <t xml:space="preserve">	Goldenrod pollen</t>
  </si>
  <si>
    <t xml:space="preserve"> Goosefoot, Lamb’s quarters </t>
  </si>
  <si>
    <t xml:space="preserve">	Lamb's quarters pollen</t>
  </si>
  <si>
    <t xml:space="preserve"> Japanese Hop </t>
  </si>
  <si>
    <t xml:space="preserve">	Japanese hop pollen</t>
  </si>
  <si>
    <t xml:space="preserve"> Lupin </t>
  </si>
  <si>
    <t>Lupin pollen</t>
  </si>
  <si>
    <t xml:space="preserve"> Marguerite, Ox-eye daisy </t>
  </si>
  <si>
    <t xml:space="preserve">	Ox-eye daisy pollen</t>
  </si>
  <si>
    <t xml:space="preserve"> Mugwort</t>
  </si>
  <si>
    <t xml:space="preserve">	Mugwort pollen</t>
  </si>
  <si>
    <t xml:space="preserve"> Nettle</t>
  </si>
  <si>
    <t xml:space="preserve">	Nettle pollen</t>
  </si>
  <si>
    <t xml:space="preserve"> Plantain (English), Ribwort </t>
  </si>
  <si>
    <t xml:space="preserve">	English plantain pollen</t>
  </si>
  <si>
    <t xml:space="preserve"> Rape </t>
  </si>
  <si>
    <t xml:space="preserve">	Rape pollen</t>
  </si>
  <si>
    <t xml:space="preserve"> Rough marshelder </t>
  </si>
  <si>
    <t xml:space="preserve">	Rough marshelder pollen</t>
  </si>
  <si>
    <t xml:space="preserve"> Saltwort (prickly), Russian   thistle</t>
  </si>
  <si>
    <t xml:space="preserve">	Russian thistle pollen allergen</t>
  </si>
  <si>
    <t xml:space="preserve"> Scale, Lenscale </t>
  </si>
  <si>
    <t xml:space="preserve">	Lenscale pollen</t>
  </si>
  <si>
    <t xml:space="preserve"> Sheep sorrel </t>
  </si>
  <si>
    <t xml:space="preserve">	Sheep sorrel pollen</t>
  </si>
  <si>
    <t xml:space="preserve"> Sugar-beet</t>
  </si>
  <si>
    <t xml:space="preserve">	Sugar beet pollen</t>
  </si>
  <si>
    <t xml:space="preserve"> Sunflower </t>
  </si>
  <si>
    <t>Sunflower pollen</t>
  </si>
  <si>
    <t xml:space="preserve"> Wall pellitory </t>
  </si>
  <si>
    <t xml:space="preserve"> Western ragweed </t>
  </si>
  <si>
    <t xml:space="preserve">	Western ragweed pollen</t>
  </si>
  <si>
    <t xml:space="preserve">Wormwood </t>
  </si>
  <si>
    <t xml:space="preserve">	Wormwood pollen</t>
  </si>
  <si>
    <t>Yellow dock</t>
  </si>
  <si>
    <t xml:space="preserve">	yellow dock pollen extract</t>
  </si>
  <si>
    <t>Weed mix</t>
  </si>
  <si>
    <t>Analysis</t>
  </si>
  <si>
    <r>
      <t>5.1.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 </t>
    </r>
  </si>
  <si>
    <t>Patient enrollment in a Food Allergy Clinical trial</t>
  </si>
  <si>
    <r>
      <t>5.1.1.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</si>
  <si>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	Patient entered into trial</t>
  </si>
  <si>
    <t>CT.gov Number</t>
  </si>
  <si>
    <t>Phase</t>
  </si>
  <si>
    <t>Phase 1 - 4</t>
  </si>
  <si>
    <t>Intervention type</t>
  </si>
  <si>
    <r>
      <t>5.1.1.1.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</si>
  <si>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5.1.1.2.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</si>
  <si>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Epicutaneous</t>
  </si>
  <si>
    <r>
      <t>5.1.1.3.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</si>
  <si>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Oral immunotherapy</t>
  </si>
  <si>
    <r>
      <t>5.1.1.4.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</si>
  <si>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Sublingual immunotherapy</t>
  </si>
  <si>
    <r>
      <t>5.1.1.5.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</si>
  <si>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Vaccines</t>
  </si>
  <si>
    <r>
      <t>5.1.1.6.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</si>
  <si>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Combination trials</t>
  </si>
  <si>
    <r>
      <t>5.1.1.7.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</si>
  <si>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Others[1]</t>
  </si>
  <si>
    <r>
      <t>5.1.1.7.1.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</si>
  <si>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Probiotics</t>
  </si>
  <si>
    <t>Probiotic Therapy</t>
  </si>
  <si>
    <t>Procedure</t>
  </si>
  <si>
    <r>
      <t>5.1.1.7.2.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</si>
  <si>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Adjuvants</t>
  </si>
  <si>
    <r>
      <t>6.1.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 </t>
    </r>
  </si>
  <si>
    <t>OIT initiation phase</t>
  </si>
  <si>
    <t>CPT</t>
  </si>
  <si>
    <t>Ingestion challenge test</t>
  </si>
  <si>
    <t xml:space="preserve">	95076</t>
  </si>
  <si>
    <t>CPT billing code for proc</t>
  </si>
  <si>
    <r>
      <t>6.1.1.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</si>
  <si>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In-office initial escalation</t>
  </si>
  <si>
    <r>
      <t>6.1.1.1.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</si>
  <si>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Therapeutic agent</t>
  </si>
  <si>
    <r>
      <t>6.1.1.1.1.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</si>
  <si>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Treatment food (FDA approved {Rx Norm} or Home-based)</t>
  </si>
  <si>
    <r>
      <t>6.1.1.1.2.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</si>
  <si>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Delivery form (e.g., Apple sauce)</t>
  </si>
  <si>
    <r>
      <t>6.1.1.2.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</si>
  <si>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Considerations for OIT initial escalation</t>
  </si>
  <si>
    <r>
      <t>6.1.1.2.1.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</si>
  <si>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Full stomach</t>
  </si>
  <si>
    <t>Full</t>
  </si>
  <si>
    <r>
      <t>6.1.1.3.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</si>
  <si>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Escalation</t>
  </si>
  <si>
    <t>No method or code for updosing phase exists</t>
  </si>
  <si>
    <r>
      <t>6.1.1.3.1.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</si>
  <si>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Dose</t>
  </si>
  <si>
    <t>PROCEDURE</t>
  </si>
  <si>
    <t>All reccomendation uses generic codes</t>
  </si>
  <si>
    <r>
      <t>6.1.1.3.2.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</si>
  <si>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Time between doses</t>
  </si>
  <si>
    <t>Timestamp</t>
  </si>
  <si>
    <r>
      <t>6.1.1.3.3.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</si>
  <si>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Reaction observed</t>
  </si>
  <si>
    <t>[2]</t>
  </si>
  <si>
    <r>
      <t>6.1.1.3.3.1.1.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</si>
  <si>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Time since last dose</t>
  </si>
  <si>
    <r>
      <t>6.1.1.4.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</si>
  <si>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Assessment of initial escalation day</t>
  </si>
  <si>
    <r>
      <t>6.1.1.4.1.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</si>
  <si>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Tolerated initial escalation/ Reacted to initial escalation</t>
  </si>
  <si>
    <r>
      <t>6.1.1.4.2.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</si>
  <si>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Home dose</t>
  </si>
  <si>
    <t>in progress</t>
  </si>
  <si>
    <r>
      <t>6.1.1.5.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</si>
  <si>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Plan</t>
  </si>
  <si>
    <r>
      <t>6.1.1.5.1.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</si>
  <si>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Directions for home administration</t>
  </si>
  <si>
    <r>
      <t>6.1.1.5.2.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</si>
  <si>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Stop OIT (Point to stop OIT event)</t>
  </si>
  <si>
    <r>
      <t>6.2.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 </t>
    </r>
  </si>
  <si>
    <t>Up-dosing visit/ Escalation phase</t>
  </si>
  <si>
    <r>
      <t>6.2.1.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</si>
  <si>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Interval since last appointment</t>
  </si>
  <si>
    <r>
      <t>6.2.2.</t>
    </r>
    <r>
      <rPr>
        <sz val="11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 </t>
    </r>
  </si>
  <si>
    <t>Interval history</t>
  </si>
  <si>
    <r>
      <t>6.2.2.1.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</si>
  <si>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Previous dose</t>
  </si>
  <si>
    <r>
      <t>6.2.2.2.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</si>
  <si>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Frequency of home dosing/ Dose compliance</t>
  </si>
  <si>
    <r>
      <t>6.2.2.2.1.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</si>
  <si>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Number of missed doses</t>
  </si>
  <si>
    <r>
      <t>6.2.2.3.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</si>
  <si>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Date of last menstrual cycle</t>
  </si>
  <si>
    <t>Normal menstrual cycle</t>
  </si>
  <si>
    <t>4302456 with date</t>
  </si>
  <si>
    <r>
      <t>6.2.2.4.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</si>
  <si>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Restrictions followed at home</t>
  </si>
  <si>
    <r>
      <t>6.2.2.4.1.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</si>
  <si>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Hot shower/ hot bath</t>
  </si>
  <si>
    <t>[1]</t>
  </si>
  <si>
    <r>
      <t>6.2.2.4.2.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</si>
  <si>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Alcohol</t>
  </si>
  <si>
    <r>
      <t>6.2.2.4.3.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</si>
  <si>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Doses around the same time everyday</t>
  </si>
  <si>
    <r>
      <t>6.2.2.4.4.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</si>
  <si>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NSAIDs avoidance</t>
  </si>
  <si>
    <r>
      <t>6.2.2.4.5.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</si>
  <si>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Exercise around time of dosing- before the dose, and 2 hours after the dose</t>
  </si>
  <si>
    <r>
      <t>6.2.2.5.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</si>
  <si>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Accidental exposures to treatment food outside of dosing</t>
  </si>
  <si>
    <r>
      <t>6.2.2.5.1.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</si>
  <si>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Reaction</t>
  </si>
  <si>
    <r>
      <t>6.2.2.6.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</si>
  <si>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Reactions with home dosing</t>
  </si>
  <si>
    <r>
      <t>6.2.2.6.1.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</si>
  <si>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6.2.2.6.1.1.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</si>
  <si>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6.2.2.6.1.2.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</si>
  <si>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Point to reaction description</t>
  </si>
  <si>
    <r>
      <t>6.2.2.7.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</si>
  <si>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Epinephrine autoinjector use (since last visit)</t>
  </si>
  <si>
    <r>
      <t>6.2.2.8.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</si>
  <si>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Carries autoinjector today</t>
  </si>
  <si>
    <r>
      <t>6.2.2.9.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</si>
  <si>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Antihistamine use with daily dosing/ pre-dosing</t>
  </si>
  <si>
    <r>
      <t>6.2.2.10.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</si>
  <si>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Probiotic use with daily dosing/ pre-dosing</t>
  </si>
  <si>
    <r>
      <t>6.2.2.11.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</si>
  <si>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Prebiotic use with daily dosing/ pre-dosing</t>
  </si>
  <si>
    <r>
      <t>6.2.3.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</si>
  <si>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In-office escalation dose</t>
  </si>
  <si>
    <r>
      <t>6.2.3.1.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</si>
  <si>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Assessment of asthma status</t>
  </si>
  <si>
    <r>
      <t>6.2.3.1.1.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</si>
  <si>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Change in asthma status since last visit </t>
  </si>
  <si>
    <r>
      <t>6.2.3.1.2.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</si>
  <si>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Asthma exacerbation since last visit</t>
  </si>
  <si>
    <r>
      <t>6.2.3.1.3.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</si>
  <si>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Albuterol use since last visit</t>
  </si>
  <si>
    <r>
      <t>6.2.3.2.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</si>
  <si>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Any pre medications today</t>
  </si>
  <si>
    <r>
      <t>6.2.3.3.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</si>
  <si>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Considerations for OIT escalation</t>
  </si>
  <si>
    <r>
      <t>6.2.3.3.1.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</si>
  <si>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</si>
  <si>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No running after dosing</t>
  </si>
  <si>
    <r>
      <t>6.2.3.4.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</si>
  <si>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6.2.3.4.1.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</si>
  <si>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6.2.3.4.2.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</si>
  <si>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Dose at current visit</t>
  </si>
  <si>
    <r>
      <t>6.2.3.4.3.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</si>
  <si>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</si>
  <si>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6.2.3.5.1.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</si>
  <si>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6.2.3.5.1.1.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</si>
  <si>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6.2.3.5.1.2.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</si>
  <si>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</si>
  <si>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Assessment of escalation cycle</t>
  </si>
  <si>
    <r>
      <t>6.2.3.6.1.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</si>
  <si>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Tolerated up-dosing/ Reacted to up-dosing</t>
  </si>
  <si>
    <r>
      <t>6.2.3.6.2.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</si>
  <si>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</si>
  <si>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6.2.3.7.1.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</si>
  <si>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6.2.3.7.2.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</si>
  <si>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Stop OIT</t>
  </si>
  <si>
    <r>
      <t>6.3.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 </t>
    </r>
  </si>
  <si>
    <t>Maintenance phase</t>
  </si>
  <si>
    <r>
      <t>6.3.1.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</si>
  <si>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r>
      <t>6.3.2.</t>
    </r>
    <r>
      <rPr>
        <sz val="11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 </t>
    </r>
  </si>
  <si>
    <r>
      <t>6.3.2.1.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</si>
  <si>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</si>
  <si>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Link to food</t>
  </si>
  <si>
    <r>
      <t>6.3.2.1.2.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</si>
  <si>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Delivery form (e.g., Whole wheat crackers)</t>
  </si>
  <si>
    <r>
      <t>6.3.2.2.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</si>
  <si>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Frequency of maintenance dose/ Dose compliance</t>
  </si>
  <si>
    <r>
      <t>6.3.2.2.1.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</si>
  <si>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</si>
  <si>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</si>
  <si>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6.3.2.4.1.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</si>
  <si>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6.3.2.4.2.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</si>
  <si>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6.3.2.4.3.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</si>
  <si>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6.3.2.4.4.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</si>
  <si>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6.3.2.4.5.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</si>
  <si>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</si>
  <si>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Accidental exposures to treatment food outside of maintenance dose</t>
  </si>
  <si>
    <r>
      <t>6.3.2.5.1.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</si>
  <si>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</si>
  <si>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Reactions with maintenance dose</t>
  </si>
  <si>
    <r>
      <t>6.3.2.6.1.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</si>
  <si>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6.3.2.6.1.1.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</si>
  <si>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6.3.2.6.1.2.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</si>
  <si>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</si>
  <si>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6.3.2.8.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</si>
  <si>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6.3.2.9.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</si>
  <si>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6.3.2.10.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</si>
  <si>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6.3.2.11.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</si>
  <si>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6.3.3.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</si>
  <si>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Assessment of maintenance phase</t>
  </si>
  <si>
    <r>
      <t>6.3.3.1.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</si>
  <si>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Tolerated maintenance dose/ Reacted to maintenance dose</t>
  </si>
  <si>
    <r>
      <t>6.3.3.2.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</si>
  <si>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6.3.4.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</si>
  <si>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r>
      <t>6.3.4.1.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</si>
  <si>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6.3.4.2.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</si>
  <si>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6.4.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 </t>
    </r>
  </si>
  <si>
    <r>
      <t>6.4.1.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</si>
  <si>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 xml:space="preserve">Reason for stopping OIT </t>
  </si>
  <si>
    <r>
      <t>6.4.1.1.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</si>
  <si>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Physician recommendation</t>
  </si>
  <si>
    <r>
      <t>6.4.1.1.1.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</si>
  <si>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Dose not tolerated/ Reacted</t>
  </si>
  <si>
    <r>
      <t>6.4.1.1.1.1.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</si>
  <si>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6.4.1.2.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</si>
  <si>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Patient/ parent/ care-giver refusal</t>
  </si>
  <si>
    <r>
      <t>6.4.1.2.1.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</si>
  <si>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Too many reactions</t>
  </si>
  <si>
    <r>
      <t>6.4.1.2.2.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</si>
  <si>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Side effects</t>
  </si>
  <si>
    <r>
      <t>6.4.1.2.3.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</si>
  <si>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Inconvenient</t>
  </si>
  <si>
    <r>
      <t>6.4.1.2.4.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</si>
  <si>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Anxiety</t>
  </si>
  <si>
    <r>
      <t>7.1.1.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</si>
  <si>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t>Skin</t>
  </si>
  <si>
    <t>Skin finding</t>
  </si>
  <si>
    <r>
      <t>7.1.1.1.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</si>
  <si>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Pruritis</t>
  </si>
  <si>
    <t>Pruritus of skin</t>
  </si>
  <si>
    <r>
      <t>7.1.1.2.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</si>
  <si>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Flushing</t>
  </si>
  <si>
    <r>
      <t>7.1.1.3.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</si>
  <si>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7.1.1.4.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</si>
  <si>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Angioedema (Swelling)</t>
  </si>
  <si>
    <r>
      <t>7.1.1.4.1.1.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</si>
  <si>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Location:</t>
  </si>
  <si>
    <r>
      <t>7.1.1.4.1.1.1.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</si>
  <si>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Periocular</t>
  </si>
  <si>
    <t>Swelling of structure of eye</t>
  </si>
  <si>
    <r>
      <t>7.1.1.4.1.1.2.</t>
    </r>
    <r>
      <rPr>
        <sz val="11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</si>
  <si>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t>Tongue</t>
  </si>
  <si>
    <t xml:space="preserve">	Tongue swelling</t>
  </si>
  <si>
    <r>
      <t>7.1.1.4.1.1.3.</t>
    </r>
    <r>
      <rPr>
        <sz val="11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</si>
  <si>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t>Lip</t>
  </si>
  <si>
    <t xml:space="preserve">	Lip swelling</t>
  </si>
  <si>
    <r>
      <t>7.1.1.4.1.1.4.</t>
    </r>
    <r>
      <rPr>
        <sz val="11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</si>
  <si>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t>Face</t>
  </si>
  <si>
    <t xml:space="preserve">	Facial swelling</t>
  </si>
  <si>
    <r>
      <t>7.1.1.4.1.1.5.</t>
    </r>
    <r>
      <rPr>
        <sz val="11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</si>
  <si>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t>Throat</t>
  </si>
  <si>
    <t>Pharyngeal swelling</t>
  </si>
  <si>
    <r>
      <t>7.1.1.4.1.1.6.</t>
    </r>
    <r>
      <rPr>
        <sz val="11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</si>
  <si>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t>Generalized</t>
  </si>
  <si>
    <t>uses regular angiodema code</t>
  </si>
  <si>
    <r>
      <t>7.1.1.4.1.2.</t>
    </r>
    <r>
      <rPr>
        <sz val="11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</si>
  <si>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t>Severity</t>
  </si>
  <si>
    <r>
      <t>7.1.1.5.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</si>
  <si>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Rash</t>
  </si>
  <si>
    <t>Erythema</t>
  </si>
  <si>
    <r>
      <t>7.1.1.6.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</si>
  <si>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Erythema </t>
  </si>
  <si>
    <r>
      <t>7.1.1.7.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</si>
  <si>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Eczema flare</t>
  </si>
  <si>
    <t>Eczema</t>
  </si>
  <si>
    <r>
      <t>7.1.2.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</si>
  <si>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t xml:space="preserve">Gastrointestinal </t>
  </si>
  <si>
    <t xml:space="preserve">Gastrointestinal tract finding </t>
  </si>
  <si>
    <t>Gastrointestinal tract finding</t>
  </si>
  <si>
    <t xml:space="preserve">	386618008</t>
  </si>
  <si>
    <r>
      <t>7.1.2.1.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</si>
  <si>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Subjective</t>
  </si>
  <si>
    <r>
      <t>7.1.2.1.1.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</si>
  <si>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Oral pruritis</t>
  </si>
  <si>
    <t>Erythema of oral mucosa</t>
  </si>
  <si>
    <r>
      <t>7.1.2.1.2.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</si>
  <si>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Oral tingling</t>
  </si>
  <si>
    <t>Discomfort in mouth</t>
  </si>
  <si>
    <t xml:space="preserve">	279083003</t>
  </si>
  <si>
    <r>
      <t>7.1.2.1.3.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</si>
  <si>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Difficulty swallowing/ Choking</t>
  </si>
  <si>
    <t xml:space="preserve">	288939007 / 249489001</t>
  </si>
  <si>
    <t>4125274 / 4096712</t>
  </si>
  <si>
    <t>Observation / Condition</t>
  </si>
  <si>
    <r>
      <t>7.1.2.1.4.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</si>
  <si>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Abdominal pain</t>
  </si>
  <si>
    <r>
      <t>7.1.2.1.5.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</si>
  <si>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Nausea</t>
  </si>
  <si>
    <r>
      <t>7.1.2.2.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</si>
  <si>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Objective</t>
  </si>
  <si>
    <r>
      <t>7.1.2.2.1.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</si>
  <si>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Emesis</t>
  </si>
  <si>
    <t>vomiting</t>
  </si>
  <si>
    <t xml:space="preserve">	422400008</t>
  </si>
  <si>
    <r>
      <t>7.1.2.2.2.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</si>
  <si>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Diarrhea</t>
  </si>
  <si>
    <t xml:space="preserve">	62315008</t>
  </si>
  <si>
    <r>
      <t>7.1.3.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</si>
  <si>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t>Respiratory</t>
  </si>
  <si>
    <t>Respiratory finding</t>
  </si>
  <si>
    <r>
      <t>7.1.3.1.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</si>
  <si>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Upper airways</t>
  </si>
  <si>
    <r>
      <t>7.1.3.1.1.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</si>
  <si>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Nasal congestion</t>
  </si>
  <si>
    <r>
      <t>7.1.3.1.2.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</si>
  <si>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Nasal pruritis</t>
  </si>
  <si>
    <t>Rhinitis (disorder)</t>
  </si>
  <si>
    <r>
      <t>7.1.3.1.3.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</si>
  <si>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Sneezing</t>
  </si>
  <si>
    <r>
      <t>7.1.3.1.4.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</si>
  <si>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Rhinorrhea</t>
  </si>
  <si>
    <t xml:space="preserve">	Nasal discharge</t>
  </si>
  <si>
    <r>
      <t>7.1.3.1.5.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</si>
  <si>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Pain in throat</t>
  </si>
  <si>
    <t xml:space="preserve">	</t>
  </si>
  <si>
    <t xml:space="preserve">	162397003</t>
  </si>
  <si>
    <r>
      <t>7.1.3.1.6.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</si>
  <si>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Throat pruritis</t>
  </si>
  <si>
    <t xml:space="preserve">	Throat irritation</t>
  </si>
  <si>
    <r>
      <t>7.1.3.1.7.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</si>
  <si>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Throat tightness</t>
  </si>
  <si>
    <t>Tightness in throat</t>
  </si>
  <si>
    <r>
      <t>7.1.3.1.8.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</si>
  <si>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Throat clearing</t>
  </si>
  <si>
    <r>
      <t>7.1.3.1.9.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</si>
  <si>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Hoarseness</t>
  </si>
  <si>
    <t>Hoarse</t>
  </si>
  <si>
    <t xml:space="preserve">	50219008</t>
  </si>
  <si>
    <r>
      <t>7.1.3.2.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</si>
  <si>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Lower airways</t>
  </si>
  <si>
    <r>
      <t>7.1.3.2.1.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</si>
  <si>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Chest tightness</t>
  </si>
  <si>
    <t xml:space="preserve">	Tight chest</t>
  </si>
  <si>
    <r>
      <t>7.1.3.2.2.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</si>
  <si>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	56018004</t>
  </si>
  <si>
    <r>
      <t>7.1.3.2.3.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</si>
  <si>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t>Dyspnea</t>
  </si>
  <si>
    <r>
      <t>7.1.3.2.4.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</si>
  <si>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Cough</t>
  </si>
  <si>
    <r>
      <t>7.1.3.2.4.1.1.</t>
    </r>
    <r>
      <rPr>
        <sz val="11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</si>
  <si>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r>
      <t>7.1.3.2.4.1.2.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</si>
  <si>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Continuous</t>
  </si>
  <si>
    <r>
      <t>7.1.3.2.5.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</si>
  <si>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Tachypnea</t>
  </si>
  <si>
    <t xml:space="preserve">	271823003</t>
  </si>
  <si>
    <r>
      <t>7.1.3.2.6.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</si>
  <si>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Cyanosis</t>
  </si>
  <si>
    <r>
      <t>7.1.3.2.7.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</si>
  <si>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Respiratory arrest</t>
  </si>
  <si>
    <r>
      <t>7.1.3.2.8.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</si>
  <si>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Respiratory retractions</t>
  </si>
  <si>
    <t>Chest wall retraction (finding)</t>
  </si>
  <si>
    <t>3176154/3187373/3175354 (mild mod sever add as children of chest wall 4284527)</t>
  </si>
  <si>
    <r>
      <t>7.1.4.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</si>
  <si>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t>Cardiovascular</t>
  </si>
  <si>
    <t>Cardiovascular finding</t>
  </si>
  <si>
    <t xml:space="preserve">	106063007</t>
  </si>
  <si>
    <r>
      <t>7.1.4.1.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</si>
  <si>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Tachycardia</t>
  </si>
  <si>
    <t xml:space="preserve">	3424008</t>
  </si>
  <si>
    <r>
      <t>7.1.4.2.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</si>
  <si>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Dysrhythmia</t>
  </si>
  <si>
    <r>
      <t>7.1.4.3.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</si>
  <si>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Bradycardia</t>
  </si>
  <si>
    <t xml:space="preserve">	48867003</t>
  </si>
  <si>
    <r>
      <t>7.1.4.4.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</si>
  <si>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Hypotension</t>
  </si>
  <si>
    <t>Low blood pressure</t>
  </si>
  <si>
    <t xml:space="preserve">	45007003</t>
  </si>
  <si>
    <r>
      <t>7.1.4.5.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</si>
  <si>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Chest pain </t>
  </si>
  <si>
    <t xml:space="preserve">	29857009</t>
  </si>
  <si>
    <r>
      <t>7.1.4.7.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</si>
  <si>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Cardiac arrest</t>
  </si>
  <si>
    <r>
      <t>7.1.5.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</si>
  <si>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t>Neurological</t>
  </si>
  <si>
    <t xml:space="preserve">	Neurological finding</t>
  </si>
  <si>
    <r>
      <t>7.1.5.1.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</si>
  <si>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Change in activity level</t>
  </si>
  <si>
    <r>
      <t>7.1.5.2.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</si>
  <si>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Confusion</t>
  </si>
  <si>
    <t xml:space="preserve">	Clouded consciousness</t>
  </si>
  <si>
    <r>
      <t>7.1.5.3.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</si>
  <si>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	48694002</t>
  </si>
  <si>
    <r>
      <t>7.1.5.4.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</si>
  <si>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Fussy and Irritable</t>
  </si>
  <si>
    <t xml:space="preserve">	Feeling irritable</t>
  </si>
  <si>
    <t xml:space="preserve">	55929007</t>
  </si>
  <si>
    <r>
      <t>7.1.5.5.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</si>
  <si>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Weakness</t>
  </si>
  <si>
    <t xml:space="preserve">	Malaise and fatigue</t>
  </si>
  <si>
    <r>
      <t>7.1.5.6.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</si>
  <si>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Feeling of "impending doom"</t>
  </si>
  <si>
    <t>Sense of impending doom</t>
  </si>
  <si>
    <t xml:space="preserve">	712759008</t>
  </si>
  <si>
    <r>
      <t>7.1.5.7.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</si>
  <si>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Loss of consciousness</t>
  </si>
  <si>
    <r>
      <t>7.1.6.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</si>
  <si>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r>
      <t>7.1.6.1.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</si>
  <si>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Food refusal</t>
  </si>
  <si>
    <t xml:space="preserve">	Refusing food</t>
  </si>
  <si>
    <t xml:space="preserve">	105481005</t>
  </si>
  <si>
    <r>
      <t>7.1.6.2.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</si>
  <si>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Genitourinary</t>
  </si>
  <si>
    <r>
      <t>7.1.6.2.1.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</si>
  <si>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Uterine cramps</t>
  </si>
  <si>
    <t>Dysmenorrhea</t>
  </si>
  <si>
    <r>
      <t>7.1.6.3.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</si>
  <si>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Ocular</t>
  </si>
  <si>
    <r>
      <t>7.1.6.3.1.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</si>
  <si>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Itchy/ Rubbing of eyes</t>
  </si>
  <si>
    <t xml:space="preserve">	Has an itchy eye</t>
  </si>
  <si>
    <t xml:space="preserve">	162288000</t>
  </si>
  <si>
    <r>
      <t>7.1.6.3.2.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</si>
  <si>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Watery eyes</t>
  </si>
  <si>
    <r>
      <t>7.1.6.3.3.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</si>
  <si>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Redness of eyes</t>
  </si>
  <si>
    <t xml:space="preserve">	Red eye</t>
  </si>
  <si>
    <r>
      <t>7.2.1.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</si>
  <si>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Trigger for reaction</t>
  </si>
  <si>
    <r>
      <t>7.2.1.1.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</si>
  <si>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 xml:space="preserve">Food </t>
  </si>
  <si>
    <t>Causitive Agent</t>
  </si>
  <si>
    <t xml:space="preserve">	Observation</t>
  </si>
  <si>
    <r>
      <t>7.2.1.1.1.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</si>
  <si>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Quantity of food that triggered the reaction</t>
  </si>
  <si>
    <t>stored in table with reaction</t>
  </si>
  <si>
    <r>
      <t>7.2.1.1.2.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</si>
  <si>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Eliciting dose</t>
  </si>
  <si>
    <r>
      <t>7.2.1.2.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</si>
  <si>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Environmental (Point to environmental trigger)</t>
  </si>
  <si>
    <r>
      <t>7.2.2.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</si>
  <si>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Temporal relation (Time interval between food exposure and reaction onset)</t>
  </si>
  <si>
    <r>
      <t>7.2.3.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</si>
  <si>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Treatment</t>
  </si>
  <si>
    <t>Y</t>
  </si>
  <si>
    <t>Treatments are coded as medications in Drug Dose</t>
  </si>
  <si>
    <r>
      <t>7.2.3.1.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</si>
  <si>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Epinephrine</t>
  </si>
  <si>
    <r>
      <t>7.2.3.2.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</si>
  <si>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r>
      <t>7.2.3.3.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</si>
  <si>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IV fluids</t>
  </si>
  <si>
    <t xml:space="preserve">	Administration of intravenous fluids</t>
  </si>
  <si>
    <t xml:space="preserve">	103744005</t>
  </si>
  <si>
    <t>This is coded as a procedure</t>
  </si>
  <si>
    <r>
      <t>7.2.3.4.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</si>
  <si>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Steroids</t>
  </si>
  <si>
    <t xml:space="preserve">	116566001</t>
  </si>
  <si>
    <r>
      <t>7.2.3.5.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</si>
  <si>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Albuterol</t>
  </si>
  <si>
    <t xml:space="preserve">	435</t>
  </si>
  <si>
    <r>
      <t>7.2.3.6.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</si>
  <si>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 xml:space="preserve">	HemOnc</t>
  </si>
  <si>
    <r>
      <t>7.2.3.7.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</si>
  <si>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Benadryl (Diphenhydramine)</t>
  </si>
  <si>
    <r>
      <t>7.2.3.8.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</si>
  <si>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r>
      <t>7.2.4.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</si>
  <si>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Disposition</t>
  </si>
  <si>
    <t>Dispositions are recorded as Location</t>
  </si>
  <si>
    <r>
      <t>7.2.4.1.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</si>
  <si>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Home</t>
  </si>
  <si>
    <t>Location</t>
  </si>
  <si>
    <r>
      <t>7.2.4.2.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</si>
  <si>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ED</t>
  </si>
  <si>
    <t>Accident and Emergency department</t>
  </si>
  <si>
    <r>
      <t>7.2.4.2.1.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</si>
  <si>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Transportation</t>
  </si>
  <si>
    <r>
      <t>7.2.4.2.1.1.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Calibri"/>
        <family val="2"/>
        <scheme val="minor"/>
      </rPr>
      <t> </t>
    </r>
  </si>
  <si>
    <t>Ambulance</t>
  </si>
  <si>
    <t>Non standard</t>
  </si>
  <si>
    <r>
      <t>7.2.4.2.1.2.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Calibri"/>
        <family val="2"/>
        <scheme val="minor"/>
      </rPr>
      <t> </t>
    </r>
  </si>
  <si>
    <r>
      <t>Car   -</t>
    </r>
    <r>
      <rPr>
        <sz val="9"/>
        <color rgb="FFFF0000"/>
        <rFont val="Calibri"/>
        <family val="2"/>
        <scheme val="minor"/>
      </rPr>
      <t xml:space="preserve"> </t>
    </r>
  </si>
  <si>
    <r>
      <t>7.2.4.3.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</si>
  <si>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Urgent care</t>
  </si>
  <si>
    <t>Visit</t>
  </si>
  <si>
    <t>Visit / Pos</t>
  </si>
  <si>
    <r>
      <t>7.2.4.4.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</si>
  <si>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Primary care</t>
  </si>
  <si>
    <t>LP173010-2</t>
  </si>
  <si>
    <t>Classification</t>
  </si>
  <si>
    <r>
      <t>7.2.4.5.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</si>
  <si>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r>
      <t>7.2.4.6.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</si>
  <si>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ICU</t>
  </si>
  <si>
    <r>
      <t>7.2.4.7.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</si>
  <si>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LP222061-6</t>
  </si>
  <si>
    <t>Meas Value</t>
  </si>
  <si>
    <r>
      <t>7.2.5.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</si>
  <si>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Prior avoidance</t>
  </si>
  <si>
    <r>
      <t>7.2.6.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</si>
  <si>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Exposure</t>
  </si>
  <si>
    <r>
      <t>7.2.6.1.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</si>
  <si>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Accidental</t>
  </si>
  <si>
    <r>
      <t>7.2.6.2.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</si>
  <si>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Intentional/ Self challenge</t>
  </si>
  <si>
    <r>
      <t>7.2.6.3.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</si>
  <si>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Assault</t>
  </si>
  <si>
    <r>
      <t>7.2.6.4.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</si>
  <si>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OFC dose</t>
  </si>
  <si>
    <r>
      <t>7.2.6.5.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</si>
  <si>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Related to OIT dose</t>
  </si>
  <si>
    <r>
      <t>7.2.7.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</si>
  <si>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Exposure mode</t>
  </si>
  <si>
    <t>route of administration</t>
  </si>
  <si>
    <t xml:space="preserve">	284009009</t>
  </si>
  <si>
    <t>Route</t>
  </si>
  <si>
    <r>
      <t>7.2.7.1.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</si>
  <si>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Ingestion</t>
  </si>
  <si>
    <r>
      <t>7.2.7.2.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</si>
  <si>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Contact</t>
  </si>
  <si>
    <t xml:space="preserve">Application </t>
  </si>
  <si>
    <t xml:space="preserve">	410619003</t>
  </si>
  <si>
    <r>
      <t>7.2.7.3.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</si>
  <si>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Inhalation</t>
  </si>
  <si>
    <r>
      <t>7.2.8.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</si>
  <si>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 xml:space="preserve">Cofactors </t>
  </si>
  <si>
    <r>
      <t>7.2.8.1.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</si>
  <si>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Viral illness/ Fever</t>
  </si>
  <si>
    <t xml:space="preserve">	Viral disease / 	Fever</t>
  </si>
  <si>
    <t xml:space="preserve">		34014006/10151000132103</t>
  </si>
  <si>
    <t>440029/ 36712667</t>
  </si>
  <si>
    <t>Condition/Condition</t>
  </si>
  <si>
    <t>[4]</t>
  </si>
  <si>
    <r>
      <t>7.2.8.2.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</si>
  <si>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Antibiotic use</t>
  </si>
  <si>
    <t xml:space="preserve">	Long-term current use of antibiotic</t>
  </si>
  <si>
    <t xml:space="preserve">	711149003</t>
  </si>
  <si>
    <r>
      <t>7.2.8.3.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</si>
  <si>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 xml:space="preserve">	Current drinker</t>
  </si>
  <si>
    <r>
      <t>7.2.8.4.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</si>
  <si>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 xml:space="preserve">Exercise </t>
  </si>
  <si>
    <t xml:space="preserve">	Regular exercise</t>
  </si>
  <si>
    <t xml:space="preserve">	225925001</t>
  </si>
  <si>
    <r>
      <t>7.2.8.5.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</si>
  <si>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Nebraska Lexicon</t>
  </si>
  <si>
    <t xml:space="preserve">	Long term use of NSAIDS</t>
  </si>
  <si>
    <r>
      <t>7.2.8.6.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</si>
  <si>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Menstruation</t>
  </si>
  <si>
    <t xml:space="preserve">	Menstrual bleeding present</t>
  </si>
  <si>
    <t xml:space="preserve">	289894009</t>
  </si>
  <si>
    <r>
      <t>7.2.9.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</si>
  <si>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Environmental location</t>
  </si>
  <si>
    <r>
      <t>7.2.9.1.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</si>
  <si>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 xml:space="preserve">	264362003</t>
  </si>
  <si>
    <r>
      <t>7.2.9.2.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</si>
  <si>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School</t>
  </si>
  <si>
    <t xml:space="preserve">	257698009</t>
  </si>
  <si>
    <r>
      <t>7.2.9.3.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</si>
  <si>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Restaurants</t>
  </si>
  <si>
    <t xml:space="preserve">	257689006</t>
  </si>
  <si>
    <r>
      <t>7.2.9.4.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</si>
  <si>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[5]</t>
  </si>
  <si>
    <r>
      <t>8.1.1.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</si>
  <si>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Skin Testing</t>
  </si>
  <si>
    <r>
      <t>8.1.1.1.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</si>
  <si>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Skin Prick Test (SPT)</t>
  </si>
  <si>
    <t>Prick Test</t>
  </si>
  <si>
    <t xml:space="preserve">	37968009</t>
  </si>
  <si>
    <t>Measurement</t>
  </si>
  <si>
    <r>
      <t>8.1.2.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</si>
  <si>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Blood Testing</t>
  </si>
  <si>
    <r>
      <t>8.1.2.1.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</si>
  <si>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Allergen specific IgE</t>
  </si>
  <si>
    <r>
      <t>8.1.2.2.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</si>
  <si>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Allergen specific IgG4</t>
  </si>
  <si>
    <t>Response to antigens</t>
  </si>
  <si>
    <t>ALLERGY</t>
  </si>
  <si>
    <r>
      <t>8.1.2.3.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</si>
  <si>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Allergy component testing</t>
  </si>
  <si>
    <r>
      <t>8.1.2.4.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</si>
  <si>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Total IgE</t>
  </si>
  <si>
    <t>Total immunoglobulin E level (observable entity)</t>
  </si>
  <si>
    <r>
      <t>8.1.3.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</si>
  <si>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Challenge Testing</t>
  </si>
  <si>
    <r>
      <t>8.1.3.1.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</si>
  <si>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Oral Food Challenge (OFC)</t>
  </si>
  <si>
    <t>Gastrointestinal food challenge</t>
  </si>
  <si>
    <t xml:space="preserve">	252522004</t>
  </si>
  <si>
    <r>
      <t>8.1.3.2.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</si>
  <si>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Contact challenge </t>
  </si>
  <si>
    <r>
      <t>8.1.3.3.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</si>
  <si>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Proximity Challenge/ Inhalation Challenge</t>
  </si>
  <si>
    <t xml:space="preserve">	Inhalational provocation test</t>
  </si>
  <si>
    <r>
      <t>8.1.4.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</si>
  <si>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Endoscopy</t>
  </si>
  <si>
    <t xml:space="preserve">	423827005</t>
  </si>
  <si>
    <r>
      <t>8.1.4.1.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</si>
  <si>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EREFs (Endoscopic reference score)</t>
  </si>
  <si>
    <r>
      <t>8.1.4.2.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</si>
  <si>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Eos/HPF</t>
  </si>
  <si>
    <r>
      <t>8.1.4.3.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</si>
  <si>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EoEHSS (Histology scoring system)</t>
  </si>
  <si>
    <r>
      <t>8.1.1.1.1.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 </t>
    </r>
  </si>
  <si>
    <t>Procedural attributes</t>
  </si>
  <si>
    <r>
      <t>8.1.1.1.1.1.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</si>
  <si>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Type of testing device used </t>
  </si>
  <si>
    <r>
      <t>8.1.1.1.1.1.1.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</si>
  <si>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Single allergen test</t>
  </si>
  <si>
    <r>
      <t>8.1.1.1.1.1.1.1.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</si>
  <si>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Single-headed devices</t>
  </si>
  <si>
    <r>
      <t>8.1.1.1.1.1.1.1.1.</t>
    </r>
    <r>
      <rPr>
        <sz val="11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 </t>
    </r>
  </si>
  <si>
    <t>Greer Pick (Greer Labs)</t>
  </si>
  <si>
    <r>
      <t>8.1.1.1.1.1.1.1.2.</t>
    </r>
    <r>
      <rPr>
        <sz val="11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 </t>
    </r>
  </si>
  <si>
    <t>Quintip (HS[1])</t>
  </si>
  <si>
    <r>
      <t>8.1.1.1.1.1.1.1.3.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</si>
  <si>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Needle</t>
  </si>
  <si>
    <t>Device</t>
  </si>
  <si>
    <r>
      <t>8.1.1.1.1.1.1.2.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</si>
  <si>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Bifurcated needle</t>
  </si>
  <si>
    <t>Bifurcated needle, device</t>
  </si>
  <si>
    <r>
      <t>8.1.1.1.1.1.1.2.1.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</si>
  <si>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 xml:space="preserve">PMP[2] </t>
  </si>
  <si>
    <r>
      <t>8.1.1.1.1.1.1.2.2.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</si>
  <si>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Duotip Test II (ALK Labs)</t>
  </si>
  <si>
    <r>
      <t>8.1.1.1.1.1.1.2.3.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</si>
  <si>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Duotip Test II (LD[3])</t>
  </si>
  <si>
    <r>
      <t>8.1.1.1.1.1.1.3.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</si>
  <si>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Lancet (HS)</t>
  </si>
  <si>
    <r>
      <t>8.1.1.1.1.1.2.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</si>
  <si>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Multi-allergen test</t>
  </si>
  <si>
    <r>
      <t>8.1.1.1.1.1.2.1.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</si>
  <si>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 xml:space="preserve">Multiheaded devices </t>
  </si>
  <si>
    <t>MULTI-LANCET DEVICE</t>
  </si>
  <si>
    <r>
      <t>8.1.1.1.1.1.2.1.1.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</si>
  <si>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Multi-Test (LD)</t>
  </si>
  <si>
    <r>
      <t>8.1.1.1.1.1.2.1.2.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</si>
  <si>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Multi-Test II (ALK Labs)</t>
  </si>
  <si>
    <r>
      <t>8.1.1.1.1.1.2.1.3.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</si>
  <si>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Multi-Test II (LD)</t>
  </si>
  <si>
    <r>
      <t>8.1.1.1.1.1.2.1.4.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</si>
  <si>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Multi-Test PC (ALK Labs)</t>
  </si>
  <si>
    <r>
      <t>8.1.1.1.1.1.2.1.5.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</si>
  <si>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Multi-Test PC (LD)</t>
  </si>
  <si>
    <r>
      <t>8.1.1.1.1.1.2.1.6.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</si>
  <si>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OMNI (QTI Corporation)</t>
  </si>
  <si>
    <r>
      <t>8.1.1.1.1.1.2.1.7.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</si>
  <si>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Quintest (HS)</t>
  </si>
  <si>
    <r>
      <t>8.1.1.1.1.2.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</si>
  <si>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8.1.1.1.1.2.1.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</si>
  <si>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Arm</t>
  </si>
  <si>
    <t>Left OR Right upper arm structure</t>
  </si>
  <si>
    <t>368208006 OR 368209003 OR 40983000</t>
  </si>
  <si>
    <t>4283159 OR 4274743 OR 4165266</t>
  </si>
  <si>
    <t xml:space="preserve">	Spec Anatomic Site</t>
  </si>
  <si>
    <r>
      <t>8.1.1.1.1.2.2.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</si>
  <si>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Back</t>
  </si>
  <si>
    <t>Trunk structure</t>
  </si>
  <si>
    <r>
      <t>8.1.1.1.1.3.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</si>
  <si>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Prior antihistamine use</t>
  </si>
  <si>
    <r>
      <t>8.1.1.1.1.4.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</si>
  <si>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Control</t>
  </si>
  <si>
    <r>
      <t>8.1.1.1.1.4.1.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</si>
  <si>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 xml:space="preserve">Histamine </t>
  </si>
  <si>
    <t xml:space="preserve">	Drug</t>
  </si>
  <si>
    <r>
      <t>8.1.1.1.1.4.2.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</si>
  <si>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Saline</t>
  </si>
  <si>
    <t>sodium chloride</t>
  </si>
  <si>
    <r>
      <t>8.1.1.1.1.5.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</si>
  <si>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Extract</t>
  </si>
  <si>
    <r>
      <t>8.1.1.1.1.5.1.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</si>
  <si>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Food extract (Point to food &amp; Text field)</t>
  </si>
  <si>
    <t>See Foods</t>
  </si>
  <si>
    <r>
      <t>8.1.1.1.1.5.1.1.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</si>
  <si>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Commercial/ Pharmacologic (Drug codes)</t>
  </si>
  <si>
    <t>See drugs</t>
  </si>
  <si>
    <r>
      <t>8.1.1.1.1.5.1.2.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</si>
  <si>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 xml:space="preserve">In-office compounding/ Fresh food </t>
  </si>
  <si>
    <r>
      <t>8.1.1.1.1.5.2.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</si>
  <si>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Environmental extracts</t>
  </si>
  <si>
    <t>See Environmental Extracts</t>
  </si>
  <si>
    <r>
      <t>8.1.1.1.1.5.3.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</si>
  <si>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Latex (fresh)</t>
  </si>
  <si>
    <r>
      <t>8.1.3.1.1.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</si>
  <si>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8.1.3.1.1.1.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</si>
  <si>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Considerations</t>
  </si>
  <si>
    <r>
      <t>8.1.3.1.1.1.1.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</si>
  <si>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Recent use of antihistamines</t>
  </si>
  <si>
    <r>
      <t>8.1.3.1.1.1.2.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</si>
  <si>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Viral illness</t>
  </si>
  <si>
    <t>Viral disease</t>
  </si>
  <si>
    <r>
      <t>8.1.3.1.1.1.3.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</si>
  <si>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Skin rash/ Change from baseline</t>
  </si>
  <si>
    <t>Eruption</t>
  </si>
  <si>
    <r>
      <t>8.1.3.1.1.1.4.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</si>
  <si>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Asthma flare</t>
  </si>
  <si>
    <t>Acute exacerbation of asthma (disorder)</t>
  </si>
  <si>
    <r>
      <t>8.1.3.1.1.1.5.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</si>
  <si>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Long-term current use of antibiotic</t>
  </si>
  <si>
    <r>
      <t>8.1.3.1.1.2.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</si>
  <si>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Challenge food</t>
  </si>
  <si>
    <t>see foods</t>
  </si>
  <si>
    <r>
      <t>8.1.3.1.1.2.1.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</si>
  <si>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Delivery form</t>
  </si>
  <si>
    <r>
      <t>8.1.3.1.1.3.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</si>
  <si>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r>
      <t>8.1.3.1.1.3.1.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</si>
  <si>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Total dose (Wt (mg or gm)/ Serving size/ Pieces)</t>
  </si>
  <si>
    <t>Coded in Drug info</t>
  </si>
  <si>
    <r>
      <t>8.1.3.1.1.3.2.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</si>
  <si>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Eliciting dose (Wt (mg or gm)/ Serving size/ Pieces)</t>
  </si>
  <si>
    <t>Coded in Drug/procedure info</t>
  </si>
  <si>
    <r>
      <t>8.1.3.1.1.3.3.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</si>
  <si>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Cumulative reactive dose (Wt (mg or gm)/ Serving size/ Pieces)</t>
  </si>
  <si>
    <r>
      <t>8.1.3.1.1.4.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</si>
  <si>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Link to reaction observations on procedure</t>
  </si>
  <si>
    <r>
      <t>8.1.3.1.1.4.1.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</si>
  <si>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Yes (Point to reaction description)</t>
  </si>
  <si>
    <t>See reactions</t>
  </si>
  <si>
    <r>
      <t>8.1.3.1.1.4.2.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 </t>
    </r>
  </si>
  <si>
    <t>No</t>
  </si>
  <si>
    <r>
      <t>8.2.1.</t>
    </r>
    <r>
      <rPr>
        <sz val="11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 </t>
    </r>
  </si>
  <si>
    <t>Endoscopic biopsy</t>
  </si>
  <si>
    <r>
      <t>8.2.2.</t>
    </r>
    <r>
      <rPr>
        <sz val="11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 </t>
    </r>
  </si>
  <si>
    <t>Spirometry</t>
  </si>
  <si>
    <r>
      <t>8.2.3.</t>
    </r>
    <r>
      <rPr>
        <sz val="11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 </t>
    </r>
  </si>
  <si>
    <t>Blood Tests</t>
  </si>
  <si>
    <r>
      <t>8.2.3.1.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</si>
  <si>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Complete Blood Count</t>
  </si>
  <si>
    <r>
      <t>8.2.3.2.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</si>
  <si>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Absolute Eosinophil Count</t>
  </si>
  <si>
    <t>Eosinophil count</t>
  </si>
  <si>
    <r>
      <t>8.2.3.3.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</si>
  <si>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 xml:space="preserve">Vit D </t>
  </si>
  <si>
    <t>Vitamin D measurement</t>
  </si>
  <si>
    <r>
      <t>8.2.3.4.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</si>
  <si>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Complete Metabolic Panel</t>
  </si>
  <si>
    <t>General health panel</t>
  </si>
  <si>
    <r>
      <t>8.2.3.5.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 </t>
    </r>
  </si>
  <si>
    <t>Ca</t>
  </si>
  <si>
    <t>Blood calcium measurement</t>
  </si>
  <si>
    <r>
      <t>9.1.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  <scheme val="minor"/>
      </rPr>
      <t> </t>
    </r>
  </si>
  <si>
    <t>Food Allergy Recommendations</t>
  </si>
  <si>
    <r>
      <t>9.1.1.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</si>
  <si>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Dietary recommendations</t>
  </si>
  <si>
    <r>
      <t>9.1.1.1.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</si>
  <si>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Strict avoidance</t>
  </si>
  <si>
    <r>
      <t>9.1.1.2.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</si>
  <si>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Foods to be introduced at home</t>
  </si>
  <si>
    <r>
      <t>9.1.2.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</si>
  <si>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Emergency action plan/ Anaphylaxis management plan reviewed and given to family</t>
  </si>
  <si>
    <r>
      <t>9.1.3.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</si>
  <si>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FA counselling given</t>
  </si>
  <si>
    <r>
      <t>9.1.3.1.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</si>
  <si>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Yes</t>
  </si>
  <si>
    <r>
      <t>9.1.3.1.1.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</si>
  <si>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Food avoidance</t>
  </si>
  <si>
    <r>
      <t>9.1.3.1.2.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</si>
  <si>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r>
      <t>9.1.3.1.2.1.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 </t>
    </r>
  </si>
  <si>
    <t>Carry epinephrine autoinjector at all times</t>
  </si>
  <si>
    <r>
      <t>9.1.3.1.2.2.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 </t>
    </r>
  </si>
  <si>
    <t>Indications of use</t>
  </si>
  <si>
    <r>
      <t>9.1.3.1.2.3.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 </t>
    </r>
  </si>
  <si>
    <t>Correct administration technique</t>
  </si>
  <si>
    <r>
      <t>9.1.3.1.3.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</si>
  <si>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Food Allergy Prognosis</t>
  </si>
  <si>
    <r>
      <t>9.1.4.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</si>
  <si>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Follow-up (wait and see)</t>
  </si>
  <si>
    <t xml:space="preserve">	310341009</t>
  </si>
  <si>
    <r>
      <t>9.1.4.1.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</si>
  <si>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OFC visit</t>
  </si>
  <si>
    <r>
      <t>9.1.4.2.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</si>
  <si>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OIT visit</t>
  </si>
  <si>
    <r>
      <t>9.1.4.3.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</si>
  <si>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 xml:space="preserve">Referrals </t>
  </si>
  <si>
    <r>
      <t>9.1.4.3.1.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</si>
  <si>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Dermatologist Referral</t>
  </si>
  <si>
    <t xml:space="preserve">	Referral to dermatologist</t>
  </si>
  <si>
    <r>
      <t>9.1.4.3.2.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</si>
  <si>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Nutritional Referral</t>
  </si>
  <si>
    <r>
      <t>9.1.4.3.2.1.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 </t>
    </r>
  </si>
  <si>
    <t>Nutritionist Referral</t>
  </si>
  <si>
    <t xml:space="preserve">	Referral to nutrition professional</t>
  </si>
  <si>
    <r>
      <t>9.1.4.3.2.2.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 </t>
    </r>
  </si>
  <si>
    <t>Dietician Referral</t>
  </si>
  <si>
    <t xml:space="preserve">	Patient referral to dietitian</t>
  </si>
  <si>
    <t xml:space="preserve">	103699006</t>
  </si>
  <si>
    <r>
      <t>9.1.4.3.3.</t>
    </r>
    <r>
      <rPr>
        <sz val="7"/>
        <rFont val="Times New Roman"/>
        <family val="1"/>
      </rPr>
      <t xml:space="preserve">    </t>
    </r>
    <r>
      <rPr>
        <sz val="9"/>
        <rFont val="Calibri"/>
        <family val="2"/>
        <scheme val="minor"/>
      </rPr>
      <t> </t>
    </r>
  </si>
  <si>
    <t>ENT Referral</t>
  </si>
  <si>
    <t xml:space="preserve">	Referral to ear, nose and throat service</t>
  </si>
  <si>
    <t xml:space="preserve">	183544005</t>
  </si>
  <si>
    <r>
      <t>9.1.4.3.4.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</si>
  <si>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Pulmonologist Referral</t>
  </si>
  <si>
    <t xml:space="preserve">	Referral to respiratory physician</t>
  </si>
  <si>
    <t xml:space="preserve">	306275005</t>
  </si>
  <si>
    <r>
      <t>9.1.4.3.5.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</si>
  <si>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Gastroenterologist Referral</t>
  </si>
  <si>
    <t xml:space="preserve">	Referral to gastroenterologist</t>
  </si>
  <si>
    <r>
      <t>9.1.4.3.6.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 </t>
    </r>
  </si>
  <si>
    <t>Behavioral therapy Referral</t>
  </si>
  <si>
    <t>Behavioral therapist Referral</t>
  </si>
  <si>
    <t xml:space="preserve">	Referral to nurse behavioral therapist</t>
  </si>
  <si>
    <r>
      <t>9.1.4.3.6.1.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Calibri"/>
        <family val="2"/>
        <scheme val="minor"/>
      </rPr>
      <t> </t>
    </r>
  </si>
  <si>
    <t>Psychologist Referral</t>
  </si>
  <si>
    <t xml:space="preserve">	Referral to psychologist</t>
  </si>
  <si>
    <t xml:space="preserve">	308459004</t>
  </si>
  <si>
    <r>
      <t>9.1.4.3.6.2.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Calibri"/>
        <family val="2"/>
        <scheme val="minor"/>
      </rPr>
      <t> </t>
    </r>
  </si>
  <si>
    <t>Psychiatrist Referral</t>
  </si>
  <si>
    <t xml:space="preserve">	Referral to psychiatrist</t>
  </si>
  <si>
    <t xml:space="preserve">	308477009</t>
  </si>
  <si>
    <r>
      <t>9.1.4.3.6.3.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Calibri"/>
        <family val="2"/>
        <scheme val="minor"/>
      </rPr>
      <t> </t>
    </r>
  </si>
  <si>
    <t>Social worker Referral</t>
  </si>
  <si>
    <t xml:space="preserve">	Referral to social worker</t>
  </si>
  <si>
    <r>
      <t>9.1.4.3.6.4.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Calibri"/>
        <family val="2"/>
        <scheme val="minor"/>
      </rPr>
      <t> </t>
    </r>
  </si>
  <si>
    <t>Nurse behavioral therapist Referral</t>
  </si>
  <si>
    <t xml:space="preserve">	306328008</t>
  </si>
  <si>
    <t>Source Concept Name (If Different)</t>
  </si>
  <si>
    <t>10.1.    </t>
  </si>
  <si>
    <t>Family history of food allergy</t>
  </si>
  <si>
    <t xml:space="preserve">	FH: Allergy</t>
  </si>
  <si>
    <t>10.2.    </t>
  </si>
  <si>
    <t>Family History Diagnoses</t>
  </si>
  <si>
    <t xml:space="preserve">	Family history of clinical finding</t>
  </si>
  <si>
    <t>10.2.1. </t>
  </si>
  <si>
    <t>Diagnosis Code</t>
  </si>
  <si>
    <t>1 - see diagnoses</t>
  </si>
  <si>
    <t>10.2.2. </t>
  </si>
  <si>
    <t>OMOP Relation Modifier</t>
  </si>
  <si>
    <t>Family history with explicit context (situation)</t>
  </si>
  <si>
    <t>11.1.    </t>
  </si>
  <si>
    <t>Timing of allergenic food introduction</t>
  </si>
  <si>
    <t>11.2.    </t>
  </si>
  <si>
    <t>Breastfeeding history</t>
  </si>
  <si>
    <t>11.2.1. </t>
  </si>
  <si>
    <t>Mother/infant</t>
  </si>
  <si>
    <t xml:space="preserve">Breastfeeding (mother) OR </t>
  </si>
  <si>
    <t>413712001 OR 	413711008</t>
  </si>
  <si>
    <t>4188824 OR 4185135</t>
  </si>
  <si>
    <t>Mother OR Infant</t>
  </si>
  <si>
    <t>11.2.1.1.  </t>
  </si>
  <si>
    <t>Duration of breastfeeding</t>
  </si>
  <si>
    <t>2 - time code on breastfeeding</t>
  </si>
  <si>
    <t>11.2.1.2.  </t>
  </si>
  <si>
    <t>Exclusive or not</t>
  </si>
  <si>
    <t>11.2.1.3.  </t>
  </si>
  <si>
    <t>Allergenic food consumed by mother during breastfeeding</t>
  </si>
  <si>
    <t>11.3.    </t>
  </si>
  <si>
    <t>Personal history of other diseases</t>
  </si>
  <si>
    <t>11.3.1. </t>
  </si>
  <si>
    <t>Point to formal diagnoses</t>
  </si>
  <si>
    <t>3 - Coded by disease</t>
  </si>
  <si>
    <r>
      <t>12.1.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</si>
  <si>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Vitals</t>
  </si>
  <si>
    <r>
      <t>12.1.1.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</si>
  <si>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Pulse</t>
  </si>
  <si>
    <t>Pulse taking (procedure)</t>
  </si>
  <si>
    <r>
      <t>12.1.2.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</si>
  <si>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Respiratory rate</t>
  </si>
  <si>
    <t xml:space="preserve">	86290005</t>
  </si>
  <si>
    <r>
      <t>12.1.3.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</si>
  <si>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Temperature</t>
  </si>
  <si>
    <t xml:space="preserve">	703421000</t>
  </si>
  <si>
    <r>
      <t>12.1.4.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</si>
  <si>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Blood pressure</t>
  </si>
  <si>
    <r>
      <t>12.2.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</si>
  <si>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Saturation Levels</t>
    </r>
  </si>
  <si>
    <r>
      <t>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Saturation Levels</t>
    </r>
  </si>
  <si>
    <t xml:space="preserve">	Oxygen saturation measurement</t>
  </si>
  <si>
    <t xml:space="preserve">	104847001</t>
  </si>
  <si>
    <r>
      <t>12.3.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</si>
  <si>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Anthropometric measures</t>
  </si>
  <si>
    <r>
      <t>12.3.1.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</si>
  <si>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Height and Weight</t>
  </si>
  <si>
    <t xml:space="preserve">	162879003</t>
  </si>
  <si>
    <r>
      <t>12.4.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</si>
  <si>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SPT result attributes</t>
  </si>
  <si>
    <t xml:space="preserve">	Prick test</t>
  </si>
  <si>
    <r>
      <t>12.4.1.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</si>
  <si>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Size of result</t>
  </si>
  <si>
    <r>
      <t>12.4.1.1.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</si>
  <si>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Wheal &amp; Flare</t>
  </si>
  <si>
    <r>
      <t>12.4.1.1.1.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</si>
  <si>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Unit- mm</t>
  </si>
  <si>
    <r>
      <t>12.4.1.1.2.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</si>
  <si>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Gradation (1+/ 2+/ 3+/4+)</t>
  </si>
  <si>
    <r>
      <t>12.4.2.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</si>
  <si>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Time placed/ time of application</t>
  </si>
  <si>
    <r>
      <t>12.4.3.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</si>
  <si>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Time read</t>
  </si>
  <si>
    <r>
      <t>12.5.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</si>
  <si>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Blood test result attributes</t>
  </si>
  <si>
    <r>
      <t>12.5.1.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</si>
  <si>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 xml:space="preserve">Test value </t>
  </si>
  <si>
    <t>^</t>
  </si>
  <si>
    <r>
      <t>12.5.2.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</si>
  <si>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Range</t>
  </si>
  <si>
    <r>
      <t>12.5.3.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</si>
  <si>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 xml:space="preserve">Unit of measurement </t>
  </si>
  <si>
    <r>
      <t>12.5.4.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</si>
  <si>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Point in time</t>
  </si>
  <si>
    <r>
      <t>12.6.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</si>
  <si>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Spirometry values</t>
  </si>
  <si>
    <t xml:space="preserve">	Spirometry</t>
  </si>
  <si>
    <t xml:space="preserve">	127783003</t>
  </si>
  <si>
    <r>
      <t>12.6.1.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</si>
  <si>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FEV</t>
    </r>
    <r>
      <rPr>
        <vertAlign val="subscript"/>
        <sz val="11"/>
        <color rgb="FF000000"/>
        <rFont val="Calibri"/>
        <family val="2"/>
        <scheme val="minor"/>
      </rPr>
      <t>1</t>
    </r>
  </si>
  <si>
    <t>Forced expired volume in 1 second (observable entity)</t>
  </si>
  <si>
    <r>
      <t>12.6.2.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</si>
  <si>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FEV</t>
    </r>
    <r>
      <rPr>
        <vertAlign val="sub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>/</t>
    </r>
    <r>
      <rPr>
        <vertAlign val="subscript"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FVC</t>
    </r>
  </si>
  <si>
    <t>Forced vital capacity (observable entity)</t>
  </si>
  <si>
    <r>
      <t>12.6.3.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</si>
  <si>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PEF</t>
  </si>
  <si>
    <t>Measurement of peak expiratory flow rate</t>
  </si>
  <si>
    <r>
      <t>12.7.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</si>
  <si>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OFC result attributes</t>
  </si>
  <si>
    <r>
      <t>12.7.1.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</si>
  <si>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Assessment</t>
  </si>
  <si>
    <r>
      <t>12.7.1.1.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</si>
  <si>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Tolerated</t>
  </si>
  <si>
    <t>code as result as string</t>
  </si>
  <si>
    <r>
      <t>12.7.1.2.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</si>
  <si>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Did not tolerate</t>
  </si>
  <si>
    <r>
      <t>12.7.1.3.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</si>
  <si>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Indeterminate</t>
  </si>
  <si>
    <r>
      <t>12.7.1.4.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</si>
  <si>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Did not complete</t>
  </si>
  <si>
    <r>
      <t>12.8.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</si>
  <si>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Contact challenge result attributes</t>
  </si>
  <si>
    <r>
      <t>12.8.1.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</si>
  <si>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12.8.1.1.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</si>
  <si>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Reacted</t>
  </si>
  <si>
    <r>
      <t>12.8.1.2.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</si>
  <si>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t>Did not react</t>
  </si>
  <si>
    <r>
      <t>12.8.1.3.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</si>
  <si>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12.8.1.4.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</si>
  <si>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12.9.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</si>
  <si>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Proximity/ Inhalation challenge result attributes</t>
  </si>
  <si>
    <r>
      <t>12.9.1.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</si>
  <si>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12.9.1.1.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</si>
  <si>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12.9.1.2.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</si>
  <si>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12.9.1.3.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</si>
  <si>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12.9.1.4.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</si>
  <si>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12.10.</t>
    </r>
    <r>
      <rPr>
        <sz val="11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</si>
  <si>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Economic determinants</t>
  </si>
  <si>
    <r>
      <t>12.10.1.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</si>
  <si>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Food insecurity</t>
  </si>
  <si>
    <r>
      <t>12.10.2.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</si>
  <si>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Insurance status/ Health coverage</t>
  </si>
  <si>
    <t>Financial circumstances</t>
  </si>
  <si>
    <r>
      <t>12.10.2.1.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</si>
  <si>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HMO</t>
  </si>
  <si>
    <t>SOPT</t>
  </si>
  <si>
    <t>Medicaid Health Management Organization (HMO)</t>
  </si>
  <si>
    <t>Payer</t>
  </si>
  <si>
    <r>
      <t>12.10.2.2.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</si>
  <si>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Medicaid</t>
  </si>
  <si>
    <t xml:space="preserve">	Medicaid coverage</t>
  </si>
  <si>
    <r>
      <t>12.10.2.3.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</si>
  <si>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No Insurance</t>
  </si>
  <si>
    <r>
      <t>12.10.2.4.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</si>
  <si>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PPO</t>
  </si>
  <si>
    <t xml:space="preserve">	Managed Care Preferred Provider Organization (PPO)</t>
  </si>
  <si>
    <r>
      <t>12.10.2.5.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</si>
  <si>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Private</t>
  </si>
  <si>
    <t xml:space="preserve">	Patient has private medical insurance</t>
  </si>
  <si>
    <r>
      <t>12.10.2.6.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</si>
  <si>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Tricare</t>
  </si>
  <si>
    <t xml:space="preserve">	Department of veteran's affairs health coverage</t>
  </si>
  <si>
    <t xml:space="preserve">	432681000124109</t>
  </si>
  <si>
    <r>
      <t>12.11.</t>
    </r>
    <r>
      <rPr>
        <sz val="11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</si>
  <si>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Dietary preferences</t>
  </si>
  <si>
    <r>
      <t>12.11.1.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</si>
  <si>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Individual</t>
  </si>
  <si>
    <r>
      <t>12.11.1.1.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</si>
  <si>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Gluten-free</t>
  </si>
  <si>
    <t xml:space="preserve">	160671006</t>
  </si>
  <si>
    <r>
      <t>12.11.1.2.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</si>
  <si>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Halal</t>
  </si>
  <si>
    <t xml:space="preserve">	Halal meat diet</t>
  </si>
  <si>
    <t xml:space="preserve">	226233004</t>
  </si>
  <si>
    <r>
      <t>12.11.1.3.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</si>
  <si>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Keto</t>
  </si>
  <si>
    <t xml:space="preserve">Ketogenic diet </t>
  </si>
  <si>
    <r>
      <t>12.11.1.4.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</si>
  <si>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Kosher</t>
  </si>
  <si>
    <t xml:space="preserve">	Kosher diet</t>
  </si>
  <si>
    <t xml:space="preserve">	765025006</t>
  </si>
  <si>
    <r>
      <t>12.11.1.5.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</si>
  <si>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Vegan</t>
  </si>
  <si>
    <t xml:space="preserve">	24930006</t>
  </si>
  <si>
    <r>
      <t>12.11.1.6.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</si>
  <si>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Vegetarian</t>
  </si>
  <si>
    <t xml:space="preserve">	Vegetarian diet</t>
  </si>
  <si>
    <t xml:space="preserve">	765021002</t>
  </si>
  <si>
    <r>
      <t>12.11.2.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</si>
  <si>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Household </t>
  </si>
  <si>
    <r>
      <t>12.11.2.1.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</si>
  <si>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r>
      <t>12.11.2.2.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</si>
  <si>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r>
      <t>12.11.2.3.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</si>
  <si>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r>
      <t>12.11.2.4.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</si>
  <si>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r>
      <t>12.11.2.5.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</si>
  <si>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r>
      <t>12.11.2.6.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</si>
  <si>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r>
      <t>12.12.</t>
    </r>
    <r>
      <rPr>
        <sz val="11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"/>
        <family val="2"/>
        <scheme val="minor"/>
      </rPr>
      <t> </t>
    </r>
  </si>
  <si>
    <t>Environmental factors</t>
  </si>
  <si>
    <r>
      <t>12.12.1.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</si>
  <si>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Density</t>
  </si>
  <si>
    <r>
      <t>12.12.1.1.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</si>
  <si>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Rural-Urban Communities Categorization</t>
  </si>
  <si>
    <r>
      <t>12.12.1.1.1.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</si>
  <si>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Rural</t>
  </si>
  <si>
    <t xml:space="preserve">	Country dweller</t>
  </si>
  <si>
    <r>
      <t>12.12.1.1.2.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</si>
  <si>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Suburban</t>
  </si>
  <si>
    <t xml:space="preserve">	Suburban dweller</t>
  </si>
  <si>
    <t xml:space="preserve">	62709005</t>
  </si>
  <si>
    <r>
      <t>12.12.1.1.3.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</si>
  <si>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Urban</t>
  </si>
  <si>
    <t xml:space="preserve">	City dweller</t>
  </si>
  <si>
    <r>
      <t>12.12.1.2.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</si>
  <si>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RUCA (Rural Urban Commuting Area) Codes</t>
  </si>
  <si>
    <r>
      <t>12.12.2.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</si>
  <si>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Pets</t>
  </si>
  <si>
    <t>Pet</t>
  </si>
  <si>
    <t xml:space="preserve">	Pet ownership</t>
  </si>
  <si>
    <t xml:space="preserve">	224150009</t>
  </si>
  <si>
    <r>
      <t>12.12.2.1.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</si>
  <si>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Bird </t>
  </si>
  <si>
    <t>Avian</t>
  </si>
  <si>
    <r>
      <t>12.12.2.2.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</si>
  <si>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	Felis catus</t>
  </si>
  <si>
    <t xml:space="preserve">	448169003</t>
  </si>
  <si>
    <r>
      <t>12.12.2.3.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</si>
  <si>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	Canis lupus familiaris</t>
  </si>
  <si>
    <t xml:space="preserve">	448771007</t>
  </si>
  <si>
    <r>
      <t>12.12.2.4.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</si>
  <si>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Gerbil</t>
  </si>
  <si>
    <t xml:space="preserve">	Meriones unguiculatus</t>
  </si>
  <si>
    <r>
      <t>12.12.2.5.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</si>
  <si>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Guinea Pig</t>
  </si>
  <si>
    <t xml:space="preserve">	Cavia porcellus</t>
  </si>
  <si>
    <r>
      <t>12.12.2.6.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</si>
  <si>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Hamster</t>
  </si>
  <si>
    <t xml:space="preserve">	Subfamily Cricetinae</t>
  </si>
  <si>
    <t xml:space="preserve">	392390005</t>
  </si>
  <si>
    <r>
      <t>12.12.2.7.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</si>
  <si>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	90580008</t>
  </si>
  <si>
    <r>
      <t>12.12.2.8.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</si>
  <si>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Rabbit</t>
  </si>
  <si>
    <t xml:space="preserve">	88818001</t>
  </si>
  <si>
    <r>
      <t>12.12.2.9.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</si>
  <si>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Rat</t>
  </si>
  <si>
    <t>SNOMED Veterinary</t>
  </si>
  <si>
    <r>
      <t>12.12.2.10.</t>
    </r>
    <r>
      <rPr>
        <sz val="11"/>
        <color theme="1"/>
        <rFont val="Times New Roman"/>
        <family val="1"/>
      </rPr>
      <t xml:space="preserve">                </t>
    </r>
    <r>
      <rPr>
        <sz val="11"/>
        <color theme="1"/>
        <rFont val="Calibri"/>
        <family val="2"/>
        <scheme val="minor"/>
      </rPr>
      <t> </t>
    </r>
  </si>
  <si>
    <t>Turtle</t>
  </si>
  <si>
    <t xml:space="preserve">	87243000</t>
  </si>
  <si>
    <r>
      <t>12.12.3.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</si>
  <si>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School issues</t>
  </si>
  <si>
    <r>
      <t>12.12.3.1.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</si>
  <si>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Policies</t>
  </si>
  <si>
    <r>
      <t>12.12.3.1.1.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</si>
  <si>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Cafeteria</t>
  </si>
  <si>
    <r>
      <t>12.12.3.1.2.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</si>
  <si>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Class room</t>
  </si>
  <si>
    <r>
      <t>12.12.3.1.3.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</si>
  <si>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Special events</t>
  </si>
  <si>
    <r>
      <t>12.12.3.1.3.1.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</si>
  <si>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In-class parties</t>
  </si>
  <si>
    <r>
      <t>12.12.3.1.3.2.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</si>
  <si>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After-school events</t>
  </si>
  <si>
    <r>
      <t>12.12.3.1.3.3.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</si>
  <si>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School clubs</t>
  </si>
  <si>
    <r>
      <t>12.12.3.1.4.</t>
    </r>
    <r>
      <rPr>
        <sz val="11"/>
        <color theme="1"/>
        <rFont val="Times New Roman"/>
        <family val="1"/>
      </rPr>
      <t xml:space="preserve">                    </t>
    </r>
    <r>
      <rPr>
        <sz val="11"/>
        <color theme="1"/>
        <rFont val="Calibri"/>
        <family val="2"/>
        <scheme val="minor"/>
      </rPr>
      <t> </t>
    </r>
  </si>
  <si>
    <t>School bus</t>
  </si>
  <si>
    <r>
      <t>12.12.3.2.</t>
    </r>
    <r>
      <rPr>
        <sz val="11"/>
        <color theme="1"/>
        <rFont val="Times New Roman"/>
        <family val="1"/>
      </rPr>
      <t xml:space="preserve">                   </t>
    </r>
    <r>
      <rPr>
        <sz val="11"/>
        <color theme="1"/>
        <rFont val="Calibri"/>
        <family val="2"/>
        <scheme val="minor"/>
      </rPr>
      <t> </t>
    </r>
  </si>
  <si>
    <t>Missed school days over past 12 months due to food allergy (Count)</t>
  </si>
  <si>
    <r>
      <t>12.12.3.2.1.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</si>
  <si>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Food allergic reaction</t>
  </si>
  <si>
    <r>
      <t>12.12.3.2.2.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</si>
  <si>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r>
      <t>12.12.3.2.3.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</si>
  <si>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Treatment visit</t>
  </si>
  <si>
    <r>
      <t>12.12.3.2.3.1.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</si>
  <si>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r>
      <t>12.12.3.2.3.2.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</si>
  <si>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r>
      <t>12.12.3.2.4.</t>
    </r>
    <r>
      <rPr>
        <sz val="11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 </t>
    </r>
  </si>
  <si>
    <t>Diagnostic visit</t>
  </si>
  <si>
    <r>
      <t>12.12.3.3.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</si>
  <si>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Emergency plan in school</t>
  </si>
  <si>
    <r>
      <t>12.12.3.4.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</si>
  <si>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504 Plan</t>
  </si>
  <si>
    <r>
      <t>12.12.4.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</si>
  <si>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Food allergy‐related bullying</t>
  </si>
  <si>
    <r>
      <t>12.12.5.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</si>
  <si>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Psycho-social issues</t>
  </si>
  <si>
    <r>
      <t>12.12.5.1.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</si>
  <si>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Anxiety about living with food-allergy</t>
  </si>
  <si>
    <r>
      <t>12.12.5.2.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</si>
  <si>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Anxiety about oral food challenges</t>
  </si>
  <si>
    <r>
      <t>12.12.5.3.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</si>
  <si>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Anxiety after an allergic reaction</t>
  </si>
  <si>
    <r>
      <t>12.12.5.4.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</si>
  <si>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Anxiety after administering epinephrine</t>
  </si>
  <si>
    <r>
      <t>12.12.5.5.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</si>
  <si>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Needle phobia or other medical procedure anxiety</t>
  </si>
  <si>
    <r>
      <t>12.12.5.6.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</si>
  <si>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Panic attacks</t>
  </si>
  <si>
    <r>
      <t>12.12.5.7.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</si>
  <si>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Activity restriction</t>
  </si>
  <si>
    <r>
      <t>12.12.5.8.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</si>
  <si>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Parents/ Caregivers Anxiety </t>
  </si>
  <si>
    <r>
      <t>12.12.5.8.1.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</si>
  <si>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Anxiety about child living with food-allergy</t>
  </si>
  <si>
    <r>
      <t>12.12.5.8.2.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</si>
  <si>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Anxiety about child’s oral food challenges</t>
  </si>
  <si>
    <r>
      <t>12.12.5.8.3.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</si>
  <si>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r>
      <t>12.12.5.8.4.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</si>
  <si>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r>
      <t>12.12.5.8.5.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</si>
  <si>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Anxiety about child’s medical procedure </t>
  </si>
  <si>
    <r>
      <t>12.12.5.8.6.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</si>
  <si>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Anxiety about restricting the child’s activity</t>
  </si>
  <si>
    <r>
      <t>12.12.5.8.7.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</si>
  <si>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Fear for the safety of their child</t>
  </si>
  <si>
    <r>
      <t>12.12.5.8.8.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</si>
  <si>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Fear of restricting the child's diet</t>
  </si>
  <si>
    <r>
      <t>12.12.5.8.9.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</si>
  <si>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Fear of trusting others with care of child</t>
  </si>
  <si>
    <r>
      <t>12.12.5.8.10.</t>
    </r>
    <r>
      <rPr>
        <sz val="11"/>
        <color theme="1"/>
        <rFont val="Times New Roman"/>
        <family val="1"/>
      </rPr>
      <t xml:space="preserve">              </t>
    </r>
    <r>
      <rPr>
        <sz val="11"/>
        <color theme="1"/>
        <rFont val="Calibri"/>
        <family val="2"/>
        <scheme val="minor"/>
      </rPr>
      <t> </t>
    </r>
  </si>
  <si>
    <t>Stress of managing health of child</t>
  </si>
  <si>
    <r>
      <t>12.12.6.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</si>
  <si>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Epi related issues</t>
  </si>
  <si>
    <r>
      <t>12.12.6.1.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</si>
  <si>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Has epinephrine</t>
  </si>
  <si>
    <r>
      <t>12.12.6.2.</t>
    </r>
    <r>
      <rPr>
        <sz val="11"/>
        <rFont val="Times New Roman"/>
        <family val="1"/>
      </rPr>
      <t xml:space="preserve">                 </t>
    </r>
    <r>
      <rPr>
        <sz val="11"/>
        <rFont val="Calibri"/>
        <family val="2"/>
        <scheme val="minor"/>
      </rPr>
      <t> </t>
    </r>
  </si>
  <si>
    <t>Carries epinephrine injector</t>
  </si>
  <si>
    <t>Carries epinephrine preloaded injection pen</t>
  </si>
  <si>
    <r>
      <t>12.12.6.3.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</si>
  <si>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>Used epinephrine since last visit</t>
  </si>
  <si>
    <t>Timestamp of drug use Epinephrine</t>
  </si>
  <si>
    <r>
      <t>12.12.6.4.</t>
    </r>
    <r>
      <rPr>
        <sz val="11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</si>
  <si>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Epinephrine prescription up to date </t>
  </si>
  <si>
    <t>Information stored on drug prescription</t>
  </si>
  <si>
    <r>
      <t>13.1.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 </t>
    </r>
  </si>
  <si>
    <t>Commons ID</t>
  </si>
  <si>
    <r>
      <t>13.2.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 </t>
    </r>
  </si>
  <si>
    <t>Gender</t>
  </si>
  <si>
    <t>Female</t>
  </si>
  <si>
    <t xml:space="preserve">	F</t>
  </si>
  <si>
    <t>Male</t>
  </si>
  <si>
    <t>M</t>
  </si>
  <si>
    <t>Non-Binary</t>
  </si>
  <si>
    <t>Non-binary gender (finding)</t>
  </si>
  <si>
    <r>
      <t>13.3.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 </t>
    </r>
  </si>
  <si>
    <t>Year of birth</t>
  </si>
  <si>
    <t>birthdate on person</t>
  </si>
  <si>
    <r>
      <t>13.4.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 </t>
    </r>
  </si>
  <si>
    <t>Race</t>
  </si>
  <si>
    <t>13.4.1. </t>
  </si>
  <si>
    <t>White</t>
  </si>
  <si>
    <t xml:space="preserve">	5</t>
  </si>
  <si>
    <t>13.4.2. </t>
  </si>
  <si>
    <t>Black/African American</t>
  </si>
  <si>
    <t xml:space="preserve">	3</t>
  </si>
  <si>
    <t>13.4.3. </t>
  </si>
  <si>
    <t>Asian</t>
  </si>
  <si>
    <t>13.4.4. </t>
  </si>
  <si>
    <t>Native American/Alaskan Native</t>
  </si>
  <si>
    <t xml:space="preserve">	American Indian or Alaska Native</t>
  </si>
  <si>
    <t>13.4.5. </t>
  </si>
  <si>
    <t>Pacific Islander</t>
  </si>
  <si>
    <t xml:space="preserve">	Native Hawaiian or Other Pacific Islander</t>
  </si>
  <si>
    <t>13.4.6. </t>
  </si>
  <si>
    <t>Mixed race</t>
  </si>
  <si>
    <r>
      <t>13.5.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 </t>
    </r>
  </si>
  <si>
    <t>Ethnicity</t>
  </si>
  <si>
    <t>13.5.1. </t>
  </si>
  <si>
    <t>Hispanic or Latino</t>
  </si>
  <si>
    <t xml:space="preserve">	Ethnicity</t>
  </si>
  <si>
    <t>Hispanic</t>
  </si>
  <si>
    <t>13.5.2. </t>
  </si>
  <si>
    <t>Not Hispanic or Latino</t>
  </si>
  <si>
    <t xml:space="preserve">	Not Hispanic</t>
  </si>
  <si>
    <r>
      <t>13.6.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 </t>
    </r>
  </si>
  <si>
    <t xml:space="preserve">Location </t>
  </si>
  <si>
    <t>13.6.1. </t>
  </si>
  <si>
    <t>City</t>
  </si>
  <si>
    <t>LOCATION_TABLE</t>
  </si>
  <si>
    <t>13.6.2. </t>
  </si>
  <si>
    <t>ZIP</t>
  </si>
  <si>
    <t>13.6.3. </t>
  </si>
  <si>
    <t>Country</t>
  </si>
  <si>
    <t>13.6.4. </t>
  </si>
  <si>
    <t>Geocode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</si>
</sst>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2E74B5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ED7D3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Times New Roman"/>
      <family val="1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2F549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u/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</cellStyleXfs>
  <cellXfs count="246">
    <xf numFmtId="0" fontId="0" fillId="0" borderId="0" xfId="0"/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0" fillId="3" borderId="0" xfId="0" applyFill="1"/>
    <xf numFmtId="0" fontId="2" fillId="4" borderId="0" xfId="0" applyFont="1" applyFill="1"/>
    <xf numFmtId="0" fontId="0" fillId="3" borderId="0" xfId="0" applyFill="1" applyAlignment="1">
      <alignment horizontal="right"/>
    </xf>
    <xf numFmtId="0" fontId="0" fillId="5" borderId="2" xfId="0" applyFill="1" applyBorder="1" applyAlignment="1">
      <alignment wrapText="1"/>
    </xf>
    <xf numFmtId="0" fontId="2" fillId="5" borderId="2" xfId="0" applyFont="1" applyFill="1" applyBorder="1"/>
    <xf numFmtId="0" fontId="0" fillId="5" borderId="2" xfId="0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wrapText="1"/>
    </xf>
    <xf numFmtId="0" fontId="17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3" borderId="2" xfId="0" applyFill="1" applyBorder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top" wrapText="1"/>
    </xf>
    <xf numFmtId="0" fontId="0" fillId="0" borderId="2" xfId="0" applyBorder="1"/>
    <xf numFmtId="0" fontId="0" fillId="2" borderId="2" xfId="0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5" borderId="2" xfId="0" applyFill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horizontal="right"/>
    </xf>
    <xf numFmtId="0" fontId="10" fillId="0" borderId="2" xfId="0" applyFont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top"/>
    </xf>
    <xf numFmtId="0" fontId="10" fillId="0" borderId="2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right"/>
    </xf>
    <xf numFmtId="0" fontId="11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top"/>
    </xf>
    <xf numFmtId="0" fontId="6" fillId="0" borderId="2" xfId="0" applyFont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0" fontId="18" fillId="0" borderId="2" xfId="1" applyFont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26" fillId="3" borderId="2" xfId="0" applyFont="1" applyFill="1" applyBorder="1" applyAlignment="1">
      <alignment vertical="center"/>
    </xf>
    <xf numFmtId="0" fontId="17" fillId="0" borderId="2" xfId="0" applyFont="1" applyBorder="1" applyAlignment="1">
      <alignment vertical="top"/>
    </xf>
    <xf numFmtId="0" fontId="17" fillId="3" borderId="2" xfId="0" applyFont="1" applyFill="1" applyBorder="1" applyAlignment="1">
      <alignment horizontal="right" vertical="top"/>
    </xf>
    <xf numFmtId="0" fontId="17" fillId="3" borderId="2" xfId="0" applyFont="1" applyFill="1" applyBorder="1" applyAlignment="1">
      <alignment vertical="top"/>
    </xf>
    <xf numFmtId="0" fontId="24" fillId="3" borderId="2" xfId="0" applyFont="1" applyFill="1" applyBorder="1" applyAlignment="1">
      <alignment vertical="center"/>
    </xf>
    <xf numFmtId="0" fontId="17" fillId="0" borderId="2" xfId="0" applyFont="1" applyBorder="1"/>
    <xf numFmtId="0" fontId="1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17" fillId="3" borderId="2" xfId="0" applyFont="1" applyFill="1" applyBorder="1" applyAlignment="1">
      <alignment horizontal="right"/>
    </xf>
    <xf numFmtId="0" fontId="17" fillId="3" borderId="2" xfId="0" applyFont="1" applyFill="1" applyBorder="1"/>
    <xf numFmtId="0" fontId="0" fillId="5" borderId="2" xfId="0" applyFill="1" applyBorder="1" applyAlignment="1">
      <alignment horizontal="right"/>
    </xf>
    <xf numFmtId="0" fontId="23" fillId="4" borderId="2" xfId="0" applyFont="1" applyFill="1" applyBorder="1"/>
    <xf numFmtId="0" fontId="23" fillId="3" borderId="2" xfId="0" applyFont="1" applyFill="1" applyBorder="1"/>
    <xf numFmtId="0" fontId="0" fillId="3" borderId="2" xfId="0" applyFill="1" applyBorder="1" applyAlignment="1">
      <alignment horizontal="left" vertical="center"/>
    </xf>
    <xf numFmtId="0" fontId="17" fillId="0" borderId="2" xfId="0" applyFont="1" applyBorder="1" applyAlignment="1">
      <alignment horizontal="left" vertical="top"/>
    </xf>
    <xf numFmtId="0" fontId="7" fillId="3" borderId="2" xfId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7" fillId="0" borderId="2" xfId="1" applyBorder="1" applyAlignment="1">
      <alignment vertical="center"/>
    </xf>
    <xf numFmtId="0" fontId="7" fillId="0" borderId="2" xfId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9" fillId="0" borderId="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17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1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0" fillId="0" borderId="2" xfId="0" applyBorder="1" applyAlignment="1">
      <alignment horizontal="right" vertical="center" wrapText="1"/>
    </xf>
    <xf numFmtId="0" fontId="2" fillId="0" borderId="2" xfId="0" applyFont="1" applyBorder="1"/>
    <xf numFmtId="0" fontId="0" fillId="0" borderId="2" xfId="0" applyBorder="1" applyAlignment="1">
      <alignment horizontal="left" vertical="center"/>
    </xf>
    <xf numFmtId="0" fontId="17" fillId="3" borderId="2" xfId="1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7" fillId="0" borderId="2" xfId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9" fillId="6" borderId="2" xfId="2" applyBorder="1" applyAlignment="1"/>
    <xf numFmtId="0" fontId="31" fillId="8" borderId="2" xfId="4" applyBorder="1" applyAlignment="1"/>
    <xf numFmtId="0" fontId="30" fillId="7" borderId="2" xfId="3" applyBorder="1" applyAlignment="1"/>
    <xf numFmtId="0" fontId="29" fillId="6" borderId="2" xfId="2" applyBorder="1" applyAlignment="1">
      <alignment wrapText="1"/>
    </xf>
    <xf numFmtId="0" fontId="31" fillId="8" borderId="2" xfId="4" applyBorder="1" applyAlignment="1">
      <alignment wrapText="1"/>
    </xf>
    <xf numFmtId="0" fontId="4" fillId="3" borderId="2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top" wrapText="1"/>
    </xf>
    <xf numFmtId="0" fontId="0" fillId="3" borderId="2" xfId="0" applyFill="1" applyBorder="1" applyAlignment="1">
      <alignment horizontal="right" wrapText="1"/>
    </xf>
    <xf numFmtId="0" fontId="32" fillId="3" borderId="2" xfId="0" applyFont="1" applyFill="1" applyBorder="1" applyAlignment="1">
      <alignment vertical="center"/>
    </xf>
    <xf numFmtId="0" fontId="33" fillId="3" borderId="2" xfId="0" applyFont="1" applyFill="1" applyBorder="1" applyAlignment="1">
      <alignment vertical="top"/>
    </xf>
    <xf numFmtId="0" fontId="33" fillId="3" borderId="2" xfId="0" applyFont="1" applyFill="1" applyBorder="1" applyAlignment="1">
      <alignment vertical="center"/>
    </xf>
    <xf numFmtId="0" fontId="2" fillId="4" borderId="3" xfId="0" applyFont="1" applyFill="1" applyBorder="1"/>
    <xf numFmtId="0" fontId="0" fillId="0" borderId="3" xfId="0" applyBorder="1" applyAlignment="1">
      <alignment vertical="top"/>
    </xf>
    <xf numFmtId="0" fontId="10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0" fillId="0" borderId="3" xfId="0" applyBorder="1"/>
    <xf numFmtId="0" fontId="30" fillId="7" borderId="2" xfId="3" applyBorder="1"/>
    <xf numFmtId="0" fontId="29" fillId="6" borderId="2" xfId="2" applyBorder="1"/>
    <xf numFmtId="0" fontId="31" fillId="8" borderId="2" xfId="4" applyBorder="1"/>
    <xf numFmtId="0" fontId="0" fillId="0" borderId="3" xfId="0" applyBorder="1" applyAlignment="1">
      <alignment vertical="center"/>
    </xf>
    <xf numFmtId="0" fontId="30" fillId="7" borderId="2" xfId="3" applyBorder="1" applyAlignment="1">
      <alignment vertical="center"/>
    </xf>
    <xf numFmtId="0" fontId="30" fillId="7" borderId="2" xfId="3" applyBorder="1" applyAlignment="1">
      <alignment wrapText="1"/>
    </xf>
    <xf numFmtId="0" fontId="23" fillId="3" borderId="4" xfId="0" applyFont="1" applyFill="1" applyBorder="1"/>
    <xf numFmtId="0" fontId="23" fillId="4" borderId="4" xfId="0" applyFont="1" applyFill="1" applyBorder="1"/>
    <xf numFmtId="0" fontId="0" fillId="0" borderId="4" xfId="0" applyBorder="1"/>
    <xf numFmtId="0" fontId="0" fillId="9" borderId="4" xfId="0" applyFill="1" applyBorder="1"/>
    <xf numFmtId="0" fontId="0" fillId="0" borderId="4" xfId="0" applyBorder="1" applyAlignment="1">
      <alignment horizontal="left" vertical="center"/>
    </xf>
    <xf numFmtId="0" fontId="4" fillId="9" borderId="4" xfId="0" applyFont="1" applyFill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9" fillId="2" borderId="2" xfId="2" applyFill="1" applyBorder="1" applyAlignment="1">
      <alignment wrapText="1"/>
    </xf>
    <xf numFmtId="0" fontId="17" fillId="0" borderId="2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left" vertical="center"/>
    </xf>
    <xf numFmtId="0" fontId="29" fillId="6" borderId="4" xfId="2" applyBorder="1" applyAlignment="1">
      <alignment wrapText="1"/>
    </xf>
    <xf numFmtId="0" fontId="0" fillId="3" borderId="4" xfId="0" applyFill="1" applyBorder="1" applyAlignment="1">
      <alignment horizontal="right" vertical="center"/>
    </xf>
    <xf numFmtId="0" fontId="0" fillId="3" borderId="4" xfId="0" applyFill="1" applyBorder="1"/>
    <xf numFmtId="0" fontId="29" fillId="2" borderId="4" xfId="2" applyFill="1" applyBorder="1" applyAlignment="1">
      <alignment wrapText="1"/>
    </xf>
    <xf numFmtId="0" fontId="4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 vertical="center"/>
    </xf>
    <xf numFmtId="0" fontId="31" fillId="8" borderId="4" xfId="4" applyBorder="1"/>
    <xf numFmtId="0" fontId="0" fillId="3" borderId="4" xfId="0" applyFill="1" applyBorder="1" applyAlignment="1">
      <alignment horizontal="left" vertical="top"/>
    </xf>
    <xf numFmtId="0" fontId="33" fillId="3" borderId="4" xfId="0" applyFont="1" applyFill="1" applyBorder="1" applyAlignment="1">
      <alignment horizontal="right"/>
    </xf>
    <xf numFmtId="0" fontId="33" fillId="3" borderId="4" xfId="0" applyFont="1" applyFill="1" applyBorder="1" applyAlignment="1">
      <alignment horizontal="left" vertical="top"/>
    </xf>
    <xf numFmtId="0" fontId="33" fillId="3" borderId="4" xfId="0" applyFont="1" applyFill="1" applyBorder="1" applyAlignment="1">
      <alignment horizontal="left" vertical="center"/>
    </xf>
    <xf numFmtId="0" fontId="32" fillId="3" borderId="4" xfId="0" applyFont="1" applyFill="1" applyBorder="1" applyAlignment="1">
      <alignment horizontal="left" vertical="center"/>
    </xf>
    <xf numFmtId="0" fontId="33" fillId="3" borderId="4" xfId="0" applyFont="1" applyFill="1" applyBorder="1" applyAlignment="1">
      <alignment horizontal="right" vertical="center"/>
    </xf>
    <xf numFmtId="0" fontId="30" fillId="7" borderId="4" xfId="3" applyBorder="1"/>
    <xf numFmtId="0" fontId="1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vertical="center" wrapText="1"/>
    </xf>
    <xf numFmtId="0" fontId="17" fillId="3" borderId="4" xfId="0" applyFont="1" applyFill="1" applyBorder="1" applyAlignment="1">
      <alignment horizontal="right"/>
    </xf>
    <xf numFmtId="0" fontId="0" fillId="0" borderId="5" xfId="0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2" borderId="4" xfId="0" applyFont="1" applyFill="1" applyBorder="1"/>
    <xf numFmtId="0" fontId="17" fillId="3" borderId="4" xfId="0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right" vertical="top"/>
    </xf>
    <xf numFmtId="0" fontId="0" fillId="3" borderId="4" xfId="0" applyFill="1" applyBorder="1" applyAlignment="1">
      <alignment horizontal="right" wrapText="1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3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/>
    </xf>
    <xf numFmtId="0" fontId="4" fillId="0" borderId="2" xfId="0" applyFont="1" applyBorder="1" applyAlignment="1">
      <alignment vertical="top"/>
    </xf>
    <xf numFmtId="0" fontId="40" fillId="0" borderId="2" xfId="1" applyFont="1" applyBorder="1" applyAlignment="1">
      <alignment vertical="center"/>
    </xf>
    <xf numFmtId="0" fontId="4" fillId="3" borderId="2" xfId="0" applyFont="1" applyFill="1" applyBorder="1" applyAlignment="1">
      <alignment vertical="top"/>
    </xf>
    <xf numFmtId="0" fontId="31" fillId="8" borderId="2" xfId="4" applyBorder="1" applyAlignment="1">
      <alignment horizontal="right" vertical="center"/>
    </xf>
    <xf numFmtId="0" fontId="31" fillId="8" borderId="0" xfId="4"/>
    <xf numFmtId="0" fontId="17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4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29" fillId="6" borderId="2" xfId="2" applyBorder="1" applyAlignment="1">
      <alignment horizontal="right"/>
    </xf>
    <xf numFmtId="0" fontId="30" fillId="7" borderId="2" xfId="3" applyBorder="1" applyAlignment="1">
      <alignment horizontal="right" wrapText="1"/>
    </xf>
    <xf numFmtId="0" fontId="31" fillId="8" borderId="2" xfId="4" applyBorder="1" applyAlignment="1">
      <alignment horizontal="right" wrapText="1"/>
    </xf>
    <xf numFmtId="0" fontId="31" fillId="8" borderId="2" xfId="4" applyBorder="1" applyAlignment="1">
      <alignment horizontal="right"/>
    </xf>
    <xf numFmtId="0" fontId="30" fillId="7" borderId="2" xfId="3" applyBorder="1" applyAlignment="1">
      <alignment horizontal="right"/>
    </xf>
    <xf numFmtId="0" fontId="29" fillId="5" borderId="2" xfId="2" applyFill="1" applyBorder="1" applyAlignment="1">
      <alignment wrapText="1"/>
    </xf>
    <xf numFmtId="0" fontId="30" fillId="5" borderId="2" xfId="3" applyFill="1" applyBorder="1" applyAlignment="1"/>
    <xf numFmtId="0" fontId="30" fillId="7" borderId="0" xfId="3"/>
    <xf numFmtId="0" fontId="29" fillId="6" borderId="0" xfId="2"/>
    <xf numFmtId="0" fontId="32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29" fillId="6" borderId="2" xfId="2" applyBorder="1" applyAlignment="1">
      <alignment vertical="top" wrapText="1"/>
    </xf>
    <xf numFmtId="0" fontId="29" fillId="6" borderId="2" xfId="2" applyBorder="1" applyAlignment="1">
      <alignment vertical="center" wrapText="1"/>
    </xf>
    <xf numFmtId="0" fontId="30" fillId="7" borderId="2" xfId="3" applyBorder="1" applyAlignment="1">
      <alignment vertical="center" wrapText="1"/>
    </xf>
    <xf numFmtId="0" fontId="0" fillId="0" borderId="2" xfId="0" applyBorder="1" applyAlignment="1">
      <alignment horizontal="left" vertical="center" wrapText="1" indent="5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 indent="4"/>
    </xf>
    <xf numFmtId="0" fontId="23" fillId="4" borderId="6" xfId="0" applyFont="1" applyFill="1" applyBorder="1"/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7" fillId="5" borderId="6" xfId="0" applyFont="1" applyFill="1" applyBorder="1" applyAlignment="1">
      <alignment horizontal="right"/>
    </xf>
    <xf numFmtId="0" fontId="0" fillId="0" borderId="6" xfId="0" applyBorder="1" applyAlignment="1">
      <alignment vertical="center" wrapText="1"/>
    </xf>
    <xf numFmtId="0" fontId="4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31" fillId="5" borderId="2" xfId="4" applyFill="1" applyBorder="1" applyAlignment="1"/>
    <xf numFmtId="0" fontId="7" fillId="5" borderId="2" xfId="1" applyFill="1" applyBorder="1" applyAlignment="1"/>
    <xf numFmtId="9" fontId="30" fillId="7" borderId="2" xfId="3" applyNumberFormat="1" applyBorder="1"/>
    <xf numFmtId="9" fontId="31" fillId="8" borderId="2" xfId="4" applyNumberFormat="1" applyBorder="1"/>
    <xf numFmtId="9" fontId="29" fillId="6" borderId="2" xfId="2" applyNumberFormat="1" applyBorder="1"/>
    <xf numFmtId="0" fontId="17" fillId="0" borderId="3" xfId="0" applyFont="1" applyBorder="1" applyAlignment="1">
      <alignment vertical="top"/>
    </xf>
    <xf numFmtId="0" fontId="17" fillId="0" borderId="3" xfId="0" applyFont="1" applyBorder="1"/>
    <xf numFmtId="0" fontId="17" fillId="0" borderId="3" xfId="0" applyFont="1" applyBorder="1" applyAlignment="1">
      <alignment horizontal="right" vertical="center"/>
    </xf>
    <xf numFmtId="0" fontId="41" fillId="0" borderId="2" xfId="0" applyFont="1" applyBorder="1" applyAlignment="1">
      <alignment vertical="center"/>
    </xf>
    <xf numFmtId="0" fontId="23" fillId="3" borderId="2" xfId="0" applyFont="1" applyFill="1" applyBorder="1" applyAlignment="1">
      <alignment horizontal="right"/>
    </xf>
    <xf numFmtId="0" fontId="17" fillId="3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top" wrapText="1"/>
    </xf>
    <xf numFmtId="10" fontId="30" fillId="7" borderId="2" xfId="3" applyNumberFormat="1" applyBorder="1"/>
    <xf numFmtId="10" fontId="31" fillId="8" borderId="2" xfId="4" applyNumberFormat="1" applyBorder="1"/>
    <xf numFmtId="10" fontId="29" fillId="6" borderId="2" xfId="2" applyNumberFormat="1" applyBorder="1"/>
    <xf numFmtId="0" fontId="4" fillId="2" borderId="2" xfId="0" applyFont="1" applyFill="1" applyBorder="1"/>
    <xf numFmtId="0" fontId="4" fillId="2" borderId="2" xfId="3" applyFont="1" applyFill="1" applyBorder="1"/>
    <xf numFmtId="0" fontId="4" fillId="2" borderId="2" xfId="4" applyFont="1" applyFill="1" applyBorder="1"/>
    <xf numFmtId="0" fontId="4" fillId="2" borderId="2" xfId="2" applyFont="1" applyFill="1" applyBorder="1"/>
    <xf numFmtId="0" fontId="4" fillId="2" borderId="2" xfId="3" applyFont="1" applyFill="1" applyBorder="1" applyAlignment="1">
      <alignment horizontal="right"/>
    </xf>
    <xf numFmtId="0" fontId="4" fillId="2" borderId="2" xfId="4" applyFont="1" applyFill="1" applyBorder="1" applyAlignment="1">
      <alignment horizontal="right"/>
    </xf>
    <xf numFmtId="0" fontId="4" fillId="2" borderId="2" xfId="2" applyFont="1" applyFill="1" applyBorder="1" applyAlignment="1">
      <alignment horizontal="right"/>
    </xf>
    <xf numFmtId="0" fontId="0" fillId="0" borderId="4" xfId="0" applyBorder="1" applyAlignment="1">
      <alignment textRotation="45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Concepts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98-4DE4-94B2-03C12D411B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98-4DE4-94B2-03C12D411B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98-4DE4-94B2-03C12D411B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Analysis!$A$13:$A$15</c:f>
              <c:strCache>
                <c:ptCount val="3"/>
                <c:pt idx="0">
                  <c:v>Uncoded</c:v>
                </c:pt>
                <c:pt idx="1">
                  <c:v>Adequately Coded</c:v>
                </c:pt>
                <c:pt idx="2">
                  <c:v>Coded</c:v>
                </c:pt>
              </c:strCache>
            </c:strRef>
          </c:cat>
          <c:val>
            <c:numRef>
              <c:f>Analysis!$B$13:$B$15</c:f>
              <c:numCache>
                <c:formatCode>0%</c:formatCode>
                <c:ptCount val="3"/>
                <c:pt idx="0">
                  <c:v>0.18181818181818182</c:v>
                </c:pt>
                <c:pt idx="1">
                  <c:v>7.3593073593073599E-2</c:v>
                </c:pt>
                <c:pt idx="2">
                  <c:v>0.74458874458874458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7-4091-8C24-1259EB84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Concepts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Analysis!$A$18</c:f>
              <c:strCache>
                <c:ptCount val="1"/>
                <c:pt idx="0">
                  <c:v>Uncoded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Analysis!$B$17:$N$17</c:f>
              <c:strCache>
                <c:ptCount val="13"/>
                <c:pt idx="0">
                  <c:v>Events</c:v>
                </c:pt>
                <c:pt idx="1">
                  <c:v>Medications</c:v>
                </c:pt>
                <c:pt idx="2">
                  <c:v>Formal Diagnosis</c:v>
                </c:pt>
                <c:pt idx="3">
                  <c:v>Triggers</c:v>
                </c:pt>
                <c:pt idx="4">
                  <c:v>Clinical Trials</c:v>
                </c:pt>
                <c:pt idx="5">
                  <c:v>OIT</c:v>
                </c:pt>
                <c:pt idx="6">
                  <c:v>Signs&amp;Symptoms</c:v>
                </c:pt>
                <c:pt idx="7">
                  <c:v>Other Reaction Attr</c:v>
                </c:pt>
                <c:pt idx="8">
                  <c:v>Procedures</c:v>
                </c:pt>
                <c:pt idx="9">
                  <c:v>Theraputic Plan</c:v>
                </c:pt>
                <c:pt idx="10">
                  <c:v>History</c:v>
                </c:pt>
                <c:pt idx="11">
                  <c:v>Observations&amp;Measurement</c:v>
                </c:pt>
                <c:pt idx="12">
                  <c:v>Person</c:v>
                </c:pt>
              </c:strCache>
            </c:strRef>
          </c:cat>
          <c:val>
            <c:numRef>
              <c:f>Analysis!$B$18:$N$18</c:f>
              <c:numCache>
                <c:formatCode>0.00%</c:formatCode>
                <c:ptCount val="13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  <c:pt idx="3">
                  <c:v>1.238390092879257E-2</c:v>
                </c:pt>
                <c:pt idx="4">
                  <c:v>0.81818181818181823</c:v>
                </c:pt>
                <c:pt idx="5">
                  <c:v>0.76190476190476186</c:v>
                </c:pt>
                <c:pt idx="6">
                  <c:v>4.8387096774193547E-2</c:v>
                </c:pt>
                <c:pt idx="7">
                  <c:v>0.22500000000000001</c:v>
                </c:pt>
                <c:pt idx="8">
                  <c:v>0.34482758620689657</c:v>
                </c:pt>
                <c:pt idx="9">
                  <c:v>0.52</c:v>
                </c:pt>
                <c:pt idx="10">
                  <c:v>0.22222222222222221</c:v>
                </c:pt>
                <c:pt idx="11">
                  <c:v>0.35514018691588783</c:v>
                </c:pt>
                <c:pt idx="12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4-4B30-8336-DCA9EC3E417F}"/>
            </c:ext>
          </c:extLst>
        </c:ser>
        <c:ser>
          <c:idx val="1"/>
          <c:order val="1"/>
          <c:tx>
            <c:strRef>
              <c:f>Analysis!$A$19</c:f>
              <c:strCache>
                <c:ptCount val="1"/>
                <c:pt idx="0">
                  <c:v>Adequately Coded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Analysis!$B$17:$N$17</c:f>
              <c:strCache>
                <c:ptCount val="13"/>
                <c:pt idx="0">
                  <c:v>Events</c:v>
                </c:pt>
                <c:pt idx="1">
                  <c:v>Medications</c:v>
                </c:pt>
                <c:pt idx="2">
                  <c:v>Formal Diagnosis</c:v>
                </c:pt>
                <c:pt idx="3">
                  <c:v>Triggers</c:v>
                </c:pt>
                <c:pt idx="4">
                  <c:v>Clinical Trials</c:v>
                </c:pt>
                <c:pt idx="5">
                  <c:v>OIT</c:v>
                </c:pt>
                <c:pt idx="6">
                  <c:v>Signs&amp;Symptoms</c:v>
                </c:pt>
                <c:pt idx="7">
                  <c:v>Other Reaction Attr</c:v>
                </c:pt>
                <c:pt idx="8">
                  <c:v>Procedures</c:v>
                </c:pt>
                <c:pt idx="9">
                  <c:v>Theraputic Plan</c:v>
                </c:pt>
                <c:pt idx="10">
                  <c:v>History</c:v>
                </c:pt>
                <c:pt idx="11">
                  <c:v>Observations&amp;Measurement</c:v>
                </c:pt>
                <c:pt idx="12">
                  <c:v>Person</c:v>
                </c:pt>
              </c:strCache>
            </c:strRef>
          </c:cat>
          <c:val>
            <c:numRef>
              <c:f>Analysis!$B$19:$N$19</c:f>
              <c:numCache>
                <c:formatCode>0.00%</c:formatCode>
                <c:ptCount val="13"/>
                <c:pt idx="0">
                  <c:v>0.42499999999999999</c:v>
                </c:pt>
                <c:pt idx="1">
                  <c:v>0</c:v>
                </c:pt>
                <c:pt idx="2">
                  <c:v>0.18518518518518517</c:v>
                </c:pt>
                <c:pt idx="3">
                  <c:v>1.238390092879257E-2</c:v>
                </c:pt>
                <c:pt idx="4">
                  <c:v>9.0909090909090912E-2</c:v>
                </c:pt>
                <c:pt idx="5">
                  <c:v>0.22619047619047619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0.22222222222222221</c:v>
                </c:pt>
                <c:pt idx="11">
                  <c:v>8.4112149532710276E-2</c:v>
                </c:pt>
                <c:pt idx="12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B4-4B30-8336-DCA9EC3E417F}"/>
            </c:ext>
          </c:extLst>
        </c:ser>
        <c:ser>
          <c:idx val="2"/>
          <c:order val="2"/>
          <c:tx>
            <c:strRef>
              <c:f>Analysis!$A$20</c:f>
              <c:strCache>
                <c:ptCount val="1"/>
                <c:pt idx="0">
                  <c:v>Coded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Analysis!$B$17:$N$17</c:f>
              <c:strCache>
                <c:ptCount val="13"/>
                <c:pt idx="0">
                  <c:v>Events</c:v>
                </c:pt>
                <c:pt idx="1">
                  <c:v>Medications</c:v>
                </c:pt>
                <c:pt idx="2">
                  <c:v>Formal Diagnosis</c:v>
                </c:pt>
                <c:pt idx="3">
                  <c:v>Triggers</c:v>
                </c:pt>
                <c:pt idx="4">
                  <c:v>Clinical Trials</c:v>
                </c:pt>
                <c:pt idx="5">
                  <c:v>OIT</c:v>
                </c:pt>
                <c:pt idx="6">
                  <c:v>Signs&amp;Symptoms</c:v>
                </c:pt>
                <c:pt idx="7">
                  <c:v>Other Reaction Attr</c:v>
                </c:pt>
                <c:pt idx="8">
                  <c:v>Procedures</c:v>
                </c:pt>
                <c:pt idx="9">
                  <c:v>Theraputic Plan</c:v>
                </c:pt>
                <c:pt idx="10">
                  <c:v>History</c:v>
                </c:pt>
                <c:pt idx="11">
                  <c:v>Observations&amp;Measurement</c:v>
                </c:pt>
                <c:pt idx="12">
                  <c:v>Person</c:v>
                </c:pt>
              </c:strCache>
            </c:strRef>
          </c:cat>
          <c:val>
            <c:numRef>
              <c:f>Analysis!$B$20:$N$20</c:f>
              <c:numCache>
                <c:formatCode>0.00%</c:formatCode>
                <c:ptCount val="13"/>
                <c:pt idx="0">
                  <c:v>0.45</c:v>
                </c:pt>
                <c:pt idx="1">
                  <c:v>1</c:v>
                </c:pt>
                <c:pt idx="2">
                  <c:v>0.81481481481481477</c:v>
                </c:pt>
                <c:pt idx="3">
                  <c:v>0.97523219814241491</c:v>
                </c:pt>
                <c:pt idx="4">
                  <c:v>9.0909090909090912E-2</c:v>
                </c:pt>
                <c:pt idx="5">
                  <c:v>1.1904761904761904E-2</c:v>
                </c:pt>
                <c:pt idx="6">
                  <c:v>0.95161290322580649</c:v>
                </c:pt>
                <c:pt idx="7">
                  <c:v>0.65</c:v>
                </c:pt>
                <c:pt idx="8">
                  <c:v>0.65517241379310343</c:v>
                </c:pt>
                <c:pt idx="9">
                  <c:v>0.48</c:v>
                </c:pt>
                <c:pt idx="10">
                  <c:v>0.55555555555555558</c:v>
                </c:pt>
                <c:pt idx="11">
                  <c:v>0.56074766355140182</c:v>
                </c:pt>
                <c:pt idx="12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B4-4B30-8336-DCA9EC3E4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572888"/>
        <c:axId val="358747976"/>
      </c:barChart>
      <c:catAx>
        <c:axId val="54457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747976"/>
        <c:crosses val="autoZero"/>
        <c:auto val="1"/>
        <c:lblAlgn val="ctr"/>
        <c:lblOffset val="100"/>
        <c:noMultiLvlLbl val="0"/>
      </c:catAx>
      <c:valAx>
        <c:axId val="3587479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572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Adequate Codes: Breakdown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6E-4C68-BDC9-39C9EE25CE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6E-4C68-BDC9-39C9EE25CE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6E-4C68-BDC9-39C9EE25CE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6E-4C68-BDC9-39C9EE25CE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6E-4C68-BDC9-39C9EE25CEBE}"/>
              </c:ext>
            </c:extLst>
          </c:dPt>
          <c:cat>
            <c:strRef>
              <c:f>Analysis!$A$70:$A$74</c:f>
              <c:strCache>
                <c:ptCount val="5"/>
                <c:pt idx="0">
                  <c:v>Non-Standard OMOP Codes</c:v>
                </c:pt>
                <c:pt idx="1">
                  <c:v>OMOP Domain Mismatch</c:v>
                </c:pt>
                <c:pt idx="2">
                  <c:v>Overeliance on Fact Relationship Table</c:v>
                </c:pt>
                <c:pt idx="3">
                  <c:v>Code Subsumes Data Dictionary</c:v>
                </c:pt>
                <c:pt idx="4">
                  <c:v>Data Dictionary Subsumes Code</c:v>
                </c:pt>
              </c:strCache>
            </c:strRef>
          </c:cat>
          <c:val>
            <c:numRef>
              <c:f>Analysis!$O$70:$O$74</c:f>
              <c:numCache>
                <c:formatCode>General</c:formatCode>
                <c:ptCount val="5"/>
                <c:pt idx="0">
                  <c:v>5</c:v>
                </c:pt>
                <c:pt idx="1">
                  <c:v>23</c:v>
                </c:pt>
                <c:pt idx="2">
                  <c:v>7</c:v>
                </c:pt>
                <c:pt idx="3">
                  <c:v>7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6-4911-A8A6-B4D1AB68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22</xdr:row>
      <xdr:rowOff>161925</xdr:rowOff>
    </xdr:from>
    <xdr:to>
      <xdr:col>5</xdr:col>
      <xdr:colOff>742950</xdr:colOff>
      <xdr:row>39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BF2874-BBD5-6DE3-157C-210FA0F27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22</xdr:row>
      <xdr:rowOff>76200</xdr:rowOff>
    </xdr:from>
    <xdr:to>
      <xdr:col>14</xdr:col>
      <xdr:colOff>190500</xdr:colOff>
      <xdr:row>46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B420FB-837D-C56E-B3FD-DF1150BAA83F}"/>
            </a:ext>
            <a:ext uri="{147F2762-F138-4A5C-976F-8EAC2B608ADB}">
              <a16:predDERef xmlns:a16="http://schemas.microsoft.com/office/drawing/2014/main" pred="{0CBF2874-BBD5-6DE3-157C-210FA0F27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390525</xdr:colOff>
      <xdr:row>46</xdr:row>
      <xdr:rowOff>100010</xdr:rowOff>
    </xdr:from>
    <xdr:to>
      <xdr:col>12</xdr:col>
      <xdr:colOff>390526</xdr:colOff>
      <xdr:row>67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F22752-202D-B565-6F47-B5AC333DA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30BA-42ED-4FA9-B5BE-E42CCB727E5A}">
  <dimension ref="A1:P90"/>
  <sheetViews>
    <sheetView tabSelected="1" workbookViewId="0">
      <selection activeCell="A4" sqref="A4"/>
    </sheetView>
  </sheetViews>
  <sheetFormatPr defaultRowHeight="15"/>
  <cols>
    <col min="1" max="1" width="18.28515625" style="27" customWidth="1"/>
    <col min="2" max="2" width="25.28515625" style="27" customWidth="1"/>
    <col min="3" max="3" width="12.5703125" style="27" customWidth="1"/>
    <col min="4" max="4" width="15.42578125" style="27" customWidth="1"/>
    <col min="5" max="5" width="9.140625" style="27"/>
    <col min="6" max="6" width="13.42578125" style="27" customWidth="1"/>
    <col min="7" max="7" width="9.140625" style="27"/>
    <col min="8" max="8" width="17.28515625" style="27" customWidth="1"/>
    <col min="9" max="9" width="18.5703125" style="27" customWidth="1"/>
    <col min="10" max="10" width="11.140625" style="27" customWidth="1"/>
    <col min="11" max="11" width="15" style="27" customWidth="1"/>
    <col min="12" max="12" width="9.140625" style="27"/>
    <col min="13" max="13" width="27" style="27" customWidth="1"/>
    <col min="14" max="15" width="9.140625" style="27"/>
    <col min="16" max="16" width="13.5703125" style="27" customWidth="1"/>
    <col min="17" max="16384" width="9.140625" style="27"/>
  </cols>
  <sheetData>
    <row r="1" spans="1:16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6" ht="108">
      <c r="A2" s="240"/>
      <c r="B2" s="240" t="s">
        <v>0</v>
      </c>
      <c r="C2" s="240" t="s">
        <v>1</v>
      </c>
      <c r="D2" s="240" t="s">
        <v>2</v>
      </c>
      <c r="E2" s="240" t="s">
        <v>3</v>
      </c>
      <c r="F2" s="240" t="s">
        <v>4</v>
      </c>
      <c r="G2" s="240" t="s">
        <v>5</v>
      </c>
      <c r="H2" s="240" t="s">
        <v>6</v>
      </c>
      <c r="I2" s="240" t="s">
        <v>7</v>
      </c>
      <c r="J2" s="240" t="s">
        <v>8</v>
      </c>
      <c r="K2" s="240" t="s">
        <v>9</v>
      </c>
      <c r="L2" s="240" t="s">
        <v>10</v>
      </c>
      <c r="M2" s="240" t="s">
        <v>11</v>
      </c>
      <c r="N2" s="240" t="s">
        <v>12</v>
      </c>
      <c r="O2" s="240" t="s">
        <v>13</v>
      </c>
      <c r="P2" s="241"/>
    </row>
    <row r="3" spans="1:16">
      <c r="A3" s="134" t="s">
        <v>14</v>
      </c>
      <c r="B3" s="134">
        <v>5</v>
      </c>
      <c r="C3" s="134">
        <v>0</v>
      </c>
      <c r="D3" s="134">
        <v>0</v>
      </c>
      <c r="E3" s="134">
        <v>4</v>
      </c>
      <c r="F3" s="134">
        <v>9</v>
      </c>
      <c r="G3" s="134">
        <v>64</v>
      </c>
      <c r="H3" s="134">
        <v>3</v>
      </c>
      <c r="I3" s="134">
        <v>9</v>
      </c>
      <c r="J3" s="134">
        <v>20</v>
      </c>
      <c r="K3" s="134">
        <v>13</v>
      </c>
      <c r="L3" s="134">
        <v>2</v>
      </c>
      <c r="M3" s="134">
        <v>38</v>
      </c>
      <c r="N3" s="134">
        <v>1</v>
      </c>
      <c r="O3" s="134">
        <f>SUM(B3:N3)</f>
        <v>168</v>
      </c>
      <c r="P3" s="241"/>
    </row>
    <row r="4" spans="1:16">
      <c r="A4" s="134" t="s">
        <v>15</v>
      </c>
      <c r="B4" s="134">
        <v>3</v>
      </c>
      <c r="C4" s="134">
        <v>0</v>
      </c>
      <c r="D4" s="134">
        <v>0</v>
      </c>
      <c r="E4" s="134">
        <v>1</v>
      </c>
      <c r="F4" s="134">
        <v>0</v>
      </c>
      <c r="G4" s="134">
        <v>0</v>
      </c>
      <c r="H4" s="134">
        <v>0</v>
      </c>
      <c r="I4" s="134">
        <v>1</v>
      </c>
      <c r="J4" s="134">
        <v>0</v>
      </c>
      <c r="K4" s="134">
        <v>0</v>
      </c>
      <c r="L4" s="134">
        <v>0</v>
      </c>
      <c r="M4" s="134">
        <v>0</v>
      </c>
      <c r="N4" s="134">
        <v>0</v>
      </c>
      <c r="O4" s="134">
        <f t="shared" ref="O4:O7" si="0">SUM(B4:N4)</f>
        <v>5</v>
      </c>
      <c r="P4" s="241"/>
    </row>
    <row r="5" spans="1:16">
      <c r="A5" s="134" t="s">
        <v>16</v>
      </c>
      <c r="B5" s="134">
        <v>13</v>
      </c>
      <c r="C5" s="134">
        <v>0</v>
      </c>
      <c r="D5" s="134">
        <v>5</v>
      </c>
      <c r="E5" s="134">
        <v>0</v>
      </c>
      <c r="F5" s="134">
        <v>0</v>
      </c>
      <c r="G5" s="134">
        <v>0</v>
      </c>
      <c r="H5" s="134">
        <v>0</v>
      </c>
      <c r="I5" s="134">
        <v>2</v>
      </c>
      <c r="J5" s="134">
        <v>0</v>
      </c>
      <c r="K5" s="134">
        <v>0</v>
      </c>
      <c r="L5" s="134">
        <v>0</v>
      </c>
      <c r="M5" s="134">
        <v>2</v>
      </c>
      <c r="N5" s="134">
        <v>1</v>
      </c>
      <c r="O5" s="134">
        <f t="shared" si="0"/>
        <v>23</v>
      </c>
      <c r="P5" s="241"/>
    </row>
    <row r="6" spans="1:16">
      <c r="A6" s="134" t="s">
        <v>17</v>
      </c>
      <c r="B6" s="134">
        <v>1</v>
      </c>
      <c r="C6" s="134">
        <v>0</v>
      </c>
      <c r="D6" s="134">
        <v>3</v>
      </c>
      <c r="E6" s="134">
        <v>0</v>
      </c>
      <c r="F6" s="134">
        <v>0</v>
      </c>
      <c r="G6" s="134">
        <v>0</v>
      </c>
      <c r="H6" s="134">
        <v>0</v>
      </c>
      <c r="I6" s="134">
        <v>0</v>
      </c>
      <c r="J6" s="134">
        <v>0</v>
      </c>
      <c r="K6" s="134">
        <v>0</v>
      </c>
      <c r="L6" s="134">
        <v>2</v>
      </c>
      <c r="M6" s="134">
        <v>1</v>
      </c>
      <c r="N6" s="134">
        <v>0</v>
      </c>
      <c r="O6" s="134">
        <f t="shared" si="0"/>
        <v>7</v>
      </c>
      <c r="P6" s="241"/>
    </row>
    <row r="7" spans="1:16">
      <c r="A7" s="134" t="s">
        <v>18</v>
      </c>
      <c r="B7" s="134">
        <v>0</v>
      </c>
      <c r="C7" s="134">
        <v>0</v>
      </c>
      <c r="D7" s="134">
        <v>2</v>
      </c>
      <c r="E7" s="134">
        <v>3</v>
      </c>
      <c r="F7" s="134">
        <v>0</v>
      </c>
      <c r="G7" s="134">
        <v>0</v>
      </c>
      <c r="H7" s="134">
        <v>0</v>
      </c>
      <c r="I7" s="134">
        <v>2</v>
      </c>
      <c r="J7" s="134">
        <v>0</v>
      </c>
      <c r="K7" s="134">
        <v>0</v>
      </c>
      <c r="L7" s="134">
        <v>0</v>
      </c>
      <c r="M7" s="134">
        <v>0</v>
      </c>
      <c r="N7" s="134">
        <v>0</v>
      </c>
      <c r="O7" s="134">
        <f t="shared" si="0"/>
        <v>7</v>
      </c>
      <c r="P7" s="241"/>
    </row>
    <row r="8" spans="1:16">
      <c r="A8" s="134" t="s">
        <v>19</v>
      </c>
      <c r="B8" s="134">
        <v>0</v>
      </c>
      <c r="C8" s="134">
        <v>0</v>
      </c>
      <c r="D8" s="134">
        <v>0</v>
      </c>
      <c r="E8" s="134">
        <v>0</v>
      </c>
      <c r="F8" s="134">
        <v>1</v>
      </c>
      <c r="G8" s="134">
        <v>19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6</v>
      </c>
      <c r="N8" s="134">
        <v>0</v>
      </c>
      <c r="O8" s="134">
        <f>SUM(B8:N8)</f>
        <v>26</v>
      </c>
      <c r="P8" s="241"/>
    </row>
    <row r="9" spans="1:16">
      <c r="A9" s="134" t="s">
        <v>20</v>
      </c>
      <c r="B9" s="134">
        <v>18</v>
      </c>
      <c r="C9" s="134">
        <v>95</v>
      </c>
      <c r="D9" s="134">
        <v>44</v>
      </c>
      <c r="E9" s="134">
        <v>315</v>
      </c>
      <c r="F9" s="134">
        <v>1</v>
      </c>
      <c r="G9" s="134">
        <v>1</v>
      </c>
      <c r="H9" s="134">
        <v>59</v>
      </c>
      <c r="I9" s="134">
        <v>26</v>
      </c>
      <c r="J9" s="134">
        <v>38</v>
      </c>
      <c r="K9" s="134">
        <v>12</v>
      </c>
      <c r="L9" s="134">
        <v>5</v>
      </c>
      <c r="M9" s="134">
        <v>60</v>
      </c>
      <c r="N9" s="134">
        <v>14</v>
      </c>
      <c r="O9" s="134">
        <f>SUM(B9:N9)</f>
        <v>688</v>
      </c>
      <c r="P9" s="241"/>
    </row>
    <row r="10" spans="1:16">
      <c r="A10" s="134" t="s">
        <v>21</v>
      </c>
      <c r="B10" s="134">
        <v>40</v>
      </c>
      <c r="C10" s="134">
        <v>95</v>
      </c>
      <c r="D10" s="134">
        <v>54</v>
      </c>
      <c r="E10" s="134">
        <v>323</v>
      </c>
      <c r="F10" s="134">
        <v>11</v>
      </c>
      <c r="G10" s="134">
        <v>84</v>
      </c>
      <c r="H10" s="134">
        <v>62</v>
      </c>
      <c r="I10" s="134">
        <v>40</v>
      </c>
      <c r="J10" s="134">
        <v>58</v>
      </c>
      <c r="K10" s="134">
        <v>25</v>
      </c>
      <c r="L10" s="134">
        <v>9</v>
      </c>
      <c r="M10" s="134">
        <v>107</v>
      </c>
      <c r="N10" s="134">
        <v>16</v>
      </c>
      <c r="O10" s="134">
        <f>SUM(O3:O9)</f>
        <v>924</v>
      </c>
      <c r="P10" s="241"/>
    </row>
    <row r="11" spans="1:16">
      <c r="A11" s="243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</row>
    <row r="13" spans="1:16">
      <c r="A13" s="27" t="s">
        <v>14</v>
      </c>
      <c r="B13" s="220">
        <f>(O3/O10)</f>
        <v>0.18181818181818182</v>
      </c>
    </row>
    <row r="14" spans="1:16">
      <c r="A14" s="27" t="s">
        <v>22</v>
      </c>
      <c r="B14" s="221">
        <f>((O4+O5+O6+O7+O8)/O10)</f>
        <v>7.3593073593073599E-2</v>
      </c>
    </row>
    <row r="15" spans="1:16">
      <c r="A15" s="27" t="s">
        <v>20</v>
      </c>
      <c r="B15" s="222">
        <f>(O9/O10)</f>
        <v>0.74458874458874458</v>
      </c>
    </row>
    <row r="17" spans="1:15">
      <c r="B17" s="27" t="s">
        <v>0</v>
      </c>
      <c r="C17" s="27" t="s">
        <v>1</v>
      </c>
      <c r="D17" s="27" t="s">
        <v>2</v>
      </c>
      <c r="E17" s="27" t="s">
        <v>3</v>
      </c>
      <c r="F17" s="27" t="s">
        <v>4</v>
      </c>
      <c r="G17" s="27" t="s">
        <v>5</v>
      </c>
      <c r="H17" s="27" t="s">
        <v>6</v>
      </c>
      <c r="I17" s="27" t="s">
        <v>7</v>
      </c>
      <c r="J17" s="27" t="s">
        <v>8</v>
      </c>
      <c r="K17" s="27" t="s">
        <v>9</v>
      </c>
      <c r="L17" s="27" t="s">
        <v>10</v>
      </c>
      <c r="M17" s="27" t="s">
        <v>11</v>
      </c>
      <c r="N17" s="27" t="s">
        <v>12</v>
      </c>
      <c r="O17" s="27" t="s">
        <v>13</v>
      </c>
    </row>
    <row r="18" spans="1:15">
      <c r="A18" s="27" t="s">
        <v>14</v>
      </c>
      <c r="B18" s="230">
        <f>B3/B10</f>
        <v>0.125</v>
      </c>
      <c r="C18" s="230">
        <f>C3/C10</f>
        <v>0</v>
      </c>
      <c r="D18" s="230">
        <f>D3/D10</f>
        <v>0</v>
      </c>
      <c r="E18" s="230">
        <f t="shared" ref="E18:N18" si="1">E3/E10</f>
        <v>1.238390092879257E-2</v>
      </c>
      <c r="F18" s="230">
        <f t="shared" si="1"/>
        <v>0.81818181818181823</v>
      </c>
      <c r="G18" s="230">
        <f t="shared" si="1"/>
        <v>0.76190476190476186</v>
      </c>
      <c r="H18" s="230">
        <f t="shared" si="1"/>
        <v>4.8387096774193547E-2</v>
      </c>
      <c r="I18" s="230">
        <f t="shared" si="1"/>
        <v>0.22500000000000001</v>
      </c>
      <c r="J18" s="230">
        <f t="shared" si="1"/>
        <v>0.34482758620689657</v>
      </c>
      <c r="K18" s="230">
        <f t="shared" si="1"/>
        <v>0.52</v>
      </c>
      <c r="L18" s="230">
        <f t="shared" si="1"/>
        <v>0.22222222222222221</v>
      </c>
      <c r="M18" s="230">
        <f t="shared" si="1"/>
        <v>0.35514018691588783</v>
      </c>
      <c r="N18" s="230">
        <f t="shared" si="1"/>
        <v>6.25E-2</v>
      </c>
      <c r="O18" s="220">
        <f>(O3/O10)</f>
        <v>0.18181818181818182</v>
      </c>
    </row>
    <row r="19" spans="1:15">
      <c r="A19" s="27" t="s">
        <v>22</v>
      </c>
      <c r="B19" s="231">
        <f>(B4+B5+B6+B7+B8)/B10</f>
        <v>0.42499999999999999</v>
      </c>
      <c r="C19" s="231">
        <f>(C4+C5+C6+C7+C8)/C10</f>
        <v>0</v>
      </c>
      <c r="D19" s="231">
        <f t="shared" ref="D19:O19" si="2">(D4+D5+D6+D7+D8)/D10</f>
        <v>0.18518518518518517</v>
      </c>
      <c r="E19" s="231">
        <f t="shared" si="2"/>
        <v>1.238390092879257E-2</v>
      </c>
      <c r="F19" s="231">
        <f t="shared" si="2"/>
        <v>9.0909090909090912E-2</v>
      </c>
      <c r="G19" s="231">
        <f t="shared" si="2"/>
        <v>0.22619047619047619</v>
      </c>
      <c r="H19" s="231">
        <f t="shared" si="2"/>
        <v>0</v>
      </c>
      <c r="I19" s="231">
        <f t="shared" si="2"/>
        <v>0.125</v>
      </c>
      <c r="J19" s="231">
        <f t="shared" si="2"/>
        <v>0</v>
      </c>
      <c r="K19" s="231">
        <f t="shared" si="2"/>
        <v>0</v>
      </c>
      <c r="L19" s="231">
        <f t="shared" si="2"/>
        <v>0.22222222222222221</v>
      </c>
      <c r="M19" s="231">
        <f t="shared" si="2"/>
        <v>8.4112149532710276E-2</v>
      </c>
      <c r="N19" s="231">
        <f t="shared" si="2"/>
        <v>6.25E-2</v>
      </c>
      <c r="O19" s="231">
        <f t="shared" si="2"/>
        <v>7.3593073593073599E-2</v>
      </c>
    </row>
    <row r="20" spans="1:15">
      <c r="A20" s="27" t="s">
        <v>20</v>
      </c>
      <c r="B20" s="232">
        <f>B9/B10</f>
        <v>0.45</v>
      </c>
      <c r="C20" s="232">
        <f>C9/C10</f>
        <v>1</v>
      </c>
      <c r="D20" s="232">
        <f>D9/D10</f>
        <v>0.81481481481481477</v>
      </c>
      <c r="E20" s="232">
        <f t="shared" ref="E20:N20" si="3">E9/E10</f>
        <v>0.97523219814241491</v>
      </c>
      <c r="F20" s="232">
        <f t="shared" si="3"/>
        <v>9.0909090909090912E-2</v>
      </c>
      <c r="G20" s="232">
        <f t="shared" si="3"/>
        <v>1.1904761904761904E-2</v>
      </c>
      <c r="H20" s="232">
        <f t="shared" si="3"/>
        <v>0.95161290322580649</v>
      </c>
      <c r="I20" s="232">
        <f t="shared" si="3"/>
        <v>0.65</v>
      </c>
      <c r="J20" s="232">
        <f t="shared" si="3"/>
        <v>0.65517241379310343</v>
      </c>
      <c r="K20" s="232">
        <f t="shared" si="3"/>
        <v>0.48</v>
      </c>
      <c r="L20" s="232">
        <f t="shared" si="3"/>
        <v>0.55555555555555558</v>
      </c>
      <c r="M20" s="232">
        <f t="shared" si="3"/>
        <v>0.56074766355140182</v>
      </c>
      <c r="N20" s="232">
        <f t="shared" si="3"/>
        <v>0.875</v>
      </c>
      <c r="O20" s="222">
        <f>(O9/O10)</f>
        <v>0.74458874458874458</v>
      </c>
    </row>
    <row r="21" spans="1:15">
      <c r="A21" s="27" t="s">
        <v>21</v>
      </c>
      <c r="B21" s="27">
        <v>40</v>
      </c>
      <c r="C21" s="27">
        <v>95</v>
      </c>
      <c r="D21" s="27">
        <v>54</v>
      </c>
      <c r="E21" s="189">
        <v>323</v>
      </c>
      <c r="F21" s="27">
        <v>11</v>
      </c>
      <c r="G21" s="27">
        <v>84</v>
      </c>
      <c r="H21" s="27">
        <v>62</v>
      </c>
      <c r="I21" s="27">
        <v>40</v>
      </c>
      <c r="J21" s="27">
        <v>58</v>
      </c>
      <c r="K21" s="27">
        <v>25</v>
      </c>
      <c r="L21" s="27">
        <v>9</v>
      </c>
      <c r="M21" s="27">
        <v>107</v>
      </c>
      <c r="N21" s="27">
        <v>16</v>
      </c>
    </row>
    <row r="50" spans="2:6">
      <c r="B50" s="138"/>
      <c r="C50" s="138"/>
      <c r="D50" s="138"/>
      <c r="E50" s="138"/>
      <c r="F50" s="138"/>
    </row>
    <row r="51" spans="2:6">
      <c r="B51" s="233"/>
      <c r="C51" s="233" t="s">
        <v>14</v>
      </c>
      <c r="D51" s="233" t="s">
        <v>22</v>
      </c>
      <c r="E51" s="233" t="s">
        <v>20</v>
      </c>
      <c r="F51" s="138" t="s">
        <v>21</v>
      </c>
    </row>
    <row r="52" spans="2:6">
      <c r="B52" s="233" t="s">
        <v>0</v>
      </c>
      <c r="C52" s="234">
        <v>18</v>
      </c>
      <c r="D52" s="235">
        <v>17</v>
      </c>
      <c r="E52" s="236">
        <v>5</v>
      </c>
      <c r="F52" s="138">
        <v>40</v>
      </c>
    </row>
    <row r="53" spans="2:6">
      <c r="B53" s="233" t="s">
        <v>1</v>
      </c>
      <c r="C53" s="234">
        <v>0</v>
      </c>
      <c r="D53" s="235">
        <v>0</v>
      </c>
      <c r="E53" s="236">
        <v>95</v>
      </c>
      <c r="F53" s="138">
        <v>95</v>
      </c>
    </row>
    <row r="54" spans="2:6">
      <c r="B54" s="233" t="s">
        <v>2</v>
      </c>
      <c r="C54" s="234">
        <v>0</v>
      </c>
      <c r="D54" s="235">
        <v>10</v>
      </c>
      <c r="E54" s="236">
        <v>44</v>
      </c>
      <c r="F54" s="138">
        <v>54</v>
      </c>
    </row>
    <row r="55" spans="2:6">
      <c r="B55" s="233" t="s">
        <v>3</v>
      </c>
      <c r="C55" s="237">
        <v>4</v>
      </c>
      <c r="D55" s="238">
        <v>4</v>
      </c>
      <c r="E55" s="239">
        <v>315</v>
      </c>
      <c r="F55" s="139">
        <v>323</v>
      </c>
    </row>
    <row r="56" spans="2:6">
      <c r="B56" s="233" t="s">
        <v>4</v>
      </c>
      <c r="C56" s="234">
        <v>9</v>
      </c>
      <c r="D56" s="235">
        <v>1</v>
      </c>
      <c r="E56" s="236">
        <v>1</v>
      </c>
      <c r="F56" s="138">
        <v>11</v>
      </c>
    </row>
    <row r="57" spans="2:6">
      <c r="B57" s="233" t="s">
        <v>5</v>
      </c>
      <c r="C57" s="234">
        <v>64</v>
      </c>
      <c r="D57" s="235">
        <v>19</v>
      </c>
      <c r="E57" s="236">
        <v>1</v>
      </c>
      <c r="F57" s="138">
        <v>84</v>
      </c>
    </row>
    <row r="58" spans="2:6">
      <c r="B58" s="233" t="s">
        <v>6</v>
      </c>
      <c r="C58" s="234">
        <v>3</v>
      </c>
      <c r="D58" s="235">
        <v>0</v>
      </c>
      <c r="E58" s="236">
        <v>59</v>
      </c>
      <c r="F58" s="138">
        <v>62</v>
      </c>
    </row>
    <row r="59" spans="2:6">
      <c r="B59" s="233" t="s">
        <v>7</v>
      </c>
      <c r="C59" s="234">
        <v>9</v>
      </c>
      <c r="D59" s="235">
        <v>5</v>
      </c>
      <c r="E59" s="236">
        <v>26</v>
      </c>
      <c r="F59" s="138">
        <v>40</v>
      </c>
    </row>
    <row r="60" spans="2:6">
      <c r="B60" s="233" t="s">
        <v>8</v>
      </c>
      <c r="C60" s="234">
        <v>20</v>
      </c>
      <c r="D60" s="235">
        <v>0</v>
      </c>
      <c r="E60" s="236">
        <v>38</v>
      </c>
      <c r="F60" s="138">
        <v>58</v>
      </c>
    </row>
    <row r="61" spans="2:6">
      <c r="B61" s="233" t="s">
        <v>9</v>
      </c>
      <c r="C61" s="234">
        <v>13</v>
      </c>
      <c r="D61" s="235">
        <v>0</v>
      </c>
      <c r="E61" s="236">
        <v>12</v>
      </c>
      <c r="F61" s="138">
        <v>25</v>
      </c>
    </row>
    <row r="62" spans="2:6">
      <c r="B62" s="233" t="s">
        <v>10</v>
      </c>
      <c r="C62" s="234">
        <v>2</v>
      </c>
      <c r="D62" s="235">
        <v>2</v>
      </c>
      <c r="E62" s="236">
        <v>5</v>
      </c>
      <c r="F62" s="138">
        <v>9</v>
      </c>
    </row>
    <row r="63" spans="2:6">
      <c r="B63" s="233" t="s">
        <v>11</v>
      </c>
      <c r="C63" s="234">
        <v>38</v>
      </c>
      <c r="D63" s="235">
        <v>9</v>
      </c>
      <c r="E63" s="236">
        <v>60</v>
      </c>
      <c r="F63" s="138">
        <v>107</v>
      </c>
    </row>
    <row r="64" spans="2:6">
      <c r="B64" s="233" t="s">
        <v>12</v>
      </c>
      <c r="C64" s="234">
        <v>1</v>
      </c>
      <c r="D64" s="235">
        <v>1</v>
      </c>
      <c r="E64" s="236">
        <v>14</v>
      </c>
      <c r="F64" s="138">
        <v>16</v>
      </c>
    </row>
    <row r="65" spans="1:15">
      <c r="B65" s="233" t="s">
        <v>13</v>
      </c>
      <c r="C65" s="234">
        <f>SUM(C52:C64)</f>
        <v>181</v>
      </c>
      <c r="D65" s="235">
        <f>SUM(D52:D64)</f>
        <v>68</v>
      </c>
      <c r="E65" s="236">
        <f>SUM(E52:E64)</f>
        <v>675</v>
      </c>
      <c r="F65" s="138">
        <f>SUM(C65:E65)</f>
        <v>924</v>
      </c>
    </row>
    <row r="69" spans="1:15">
      <c r="B69" s="27" t="s">
        <v>0</v>
      </c>
      <c r="C69" s="27" t="s">
        <v>1</v>
      </c>
      <c r="D69" s="27" t="s">
        <v>2</v>
      </c>
      <c r="E69" s="27" t="s">
        <v>3</v>
      </c>
      <c r="F69" s="27" t="s">
        <v>4</v>
      </c>
      <c r="G69" s="27" t="s">
        <v>5</v>
      </c>
      <c r="H69" s="27" t="s">
        <v>6</v>
      </c>
      <c r="I69" s="27" t="s">
        <v>7</v>
      </c>
      <c r="J69" s="27" t="s">
        <v>8</v>
      </c>
      <c r="K69" s="27" t="s">
        <v>9</v>
      </c>
      <c r="L69" s="27" t="s">
        <v>10</v>
      </c>
      <c r="M69" s="27" t="s">
        <v>11</v>
      </c>
      <c r="N69" s="27" t="s">
        <v>12</v>
      </c>
    </row>
    <row r="70" spans="1:15">
      <c r="A70" s="27" t="s">
        <v>15</v>
      </c>
      <c r="B70" s="27">
        <v>3</v>
      </c>
      <c r="C70" s="27">
        <v>0</v>
      </c>
      <c r="D70" s="27">
        <v>0</v>
      </c>
      <c r="E70" s="27">
        <v>1</v>
      </c>
      <c r="F70" s="27">
        <v>0</v>
      </c>
      <c r="G70" s="27">
        <v>0</v>
      </c>
      <c r="I70" s="27">
        <v>1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f>SUM(B70:N70)</f>
        <v>5</v>
      </c>
    </row>
    <row r="71" spans="1:15">
      <c r="A71" s="27" t="s">
        <v>16</v>
      </c>
      <c r="B71" s="27">
        <v>13</v>
      </c>
      <c r="C71" s="27">
        <v>0</v>
      </c>
      <c r="D71" s="27">
        <v>5</v>
      </c>
      <c r="E71" s="27">
        <v>0</v>
      </c>
      <c r="F71" s="27">
        <v>0</v>
      </c>
      <c r="G71" s="27">
        <v>0</v>
      </c>
      <c r="I71" s="27">
        <v>2</v>
      </c>
      <c r="J71" s="27">
        <v>0</v>
      </c>
      <c r="K71" s="27">
        <v>0</v>
      </c>
      <c r="L71" s="27">
        <v>0</v>
      </c>
      <c r="M71" s="27">
        <v>2</v>
      </c>
      <c r="N71" s="27">
        <v>1</v>
      </c>
      <c r="O71" s="27">
        <f t="shared" ref="O71:O74" si="4">SUM(B71:N71)</f>
        <v>23</v>
      </c>
    </row>
    <row r="72" spans="1:15">
      <c r="A72" s="27" t="s">
        <v>17</v>
      </c>
      <c r="B72" s="27">
        <v>1</v>
      </c>
      <c r="C72" s="27">
        <v>0</v>
      </c>
      <c r="D72" s="27">
        <v>3</v>
      </c>
      <c r="E72" s="27">
        <v>0</v>
      </c>
      <c r="F72" s="27">
        <v>0</v>
      </c>
      <c r="G72" s="27">
        <v>0</v>
      </c>
      <c r="I72" s="27">
        <v>0</v>
      </c>
      <c r="J72" s="27">
        <v>0</v>
      </c>
      <c r="K72" s="27">
        <v>0</v>
      </c>
      <c r="L72" s="27">
        <v>2</v>
      </c>
      <c r="M72" s="27">
        <v>1</v>
      </c>
      <c r="N72" s="27">
        <v>0</v>
      </c>
      <c r="O72" s="27">
        <f t="shared" si="4"/>
        <v>7</v>
      </c>
    </row>
    <row r="73" spans="1:15">
      <c r="A73" s="27" t="s">
        <v>18</v>
      </c>
      <c r="B73" s="27">
        <v>0</v>
      </c>
      <c r="C73" s="27">
        <v>0</v>
      </c>
      <c r="D73" s="27">
        <v>2</v>
      </c>
      <c r="E73" s="27">
        <v>3</v>
      </c>
      <c r="F73" s="27">
        <v>0</v>
      </c>
      <c r="G73" s="27">
        <v>0</v>
      </c>
      <c r="I73" s="27">
        <v>2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f t="shared" si="4"/>
        <v>7</v>
      </c>
    </row>
    <row r="74" spans="1:15">
      <c r="A74" s="27" t="s">
        <v>19</v>
      </c>
      <c r="B74" s="27">
        <v>0</v>
      </c>
      <c r="C74" s="27">
        <v>0</v>
      </c>
      <c r="D74" s="27">
        <v>0</v>
      </c>
      <c r="E74" s="27">
        <v>0</v>
      </c>
      <c r="F74" s="27">
        <v>1</v>
      </c>
      <c r="G74" s="27">
        <v>19</v>
      </c>
      <c r="I74" s="27">
        <v>0</v>
      </c>
      <c r="J74" s="27">
        <v>0</v>
      </c>
      <c r="K74" s="27">
        <v>0</v>
      </c>
      <c r="L74" s="27">
        <v>0</v>
      </c>
      <c r="M74" s="27">
        <v>6</v>
      </c>
      <c r="N74" s="27">
        <v>0</v>
      </c>
      <c r="O74" s="27">
        <f t="shared" si="4"/>
        <v>26</v>
      </c>
    </row>
    <row r="75" spans="1:15">
      <c r="O75" s="27">
        <f>SUM(O70:O74)</f>
        <v>68</v>
      </c>
    </row>
    <row r="76" spans="1:15">
      <c r="C76" s="27" t="s">
        <v>23</v>
      </c>
    </row>
    <row r="77" spans="1:15">
      <c r="A77" s="27" t="s">
        <v>24</v>
      </c>
    </row>
    <row r="86" spans="1:2">
      <c r="A86" s="27" t="s">
        <v>15</v>
      </c>
      <c r="B86" s="27" t="s">
        <v>25</v>
      </c>
    </row>
    <row r="87" spans="1:2">
      <c r="A87" s="27" t="s">
        <v>16</v>
      </c>
      <c r="B87" s="27" t="s">
        <v>26</v>
      </c>
    </row>
    <row r="88" spans="1:2">
      <c r="A88" s="27" t="s">
        <v>17</v>
      </c>
      <c r="B88" s="27" t="s">
        <v>27</v>
      </c>
    </row>
    <row r="89" spans="1:2">
      <c r="A89" s="27" t="s">
        <v>18</v>
      </c>
      <c r="B89" s="27" t="s">
        <v>28</v>
      </c>
    </row>
    <row r="90" spans="1:2">
      <c r="A90" s="27" t="s">
        <v>19</v>
      </c>
      <c r="B90" s="27" t="s">
        <v>29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FCFA-22B6-48D9-A31D-F94A14D46D24}">
  <dimension ref="A1:K81"/>
  <sheetViews>
    <sheetView topLeftCell="A49" workbookViewId="0">
      <selection activeCell="P15" sqref="P15"/>
    </sheetView>
  </sheetViews>
  <sheetFormatPr defaultRowHeight="15"/>
  <cols>
    <col min="1" max="1" width="15.7109375" style="27" customWidth="1"/>
    <col min="2" max="2" width="24.7109375" style="24" customWidth="1"/>
    <col min="3" max="3" width="29.28515625" style="27" customWidth="1"/>
    <col min="4" max="4" width="17.28515625" style="27" customWidth="1"/>
    <col min="5" max="5" width="29.28515625" style="27" customWidth="1"/>
    <col min="6" max="6" width="21.85546875" style="33" customWidth="1"/>
    <col min="7" max="8" width="21.28515625" style="33" customWidth="1"/>
    <col min="9" max="9" width="7" style="27" customWidth="1"/>
    <col min="10" max="10" width="12.140625" style="27" customWidth="1"/>
    <col min="11" max="16384" width="9.140625" style="27"/>
  </cols>
  <sheetData>
    <row r="1" spans="1:11" s="10" customFormat="1">
      <c r="B1" s="11" t="s">
        <v>30</v>
      </c>
      <c r="C1" s="10" t="s">
        <v>31</v>
      </c>
      <c r="D1" s="10" t="s">
        <v>32</v>
      </c>
      <c r="E1" s="10" t="s">
        <v>33</v>
      </c>
      <c r="F1" s="44" t="s">
        <v>34</v>
      </c>
      <c r="G1" s="11" t="s">
        <v>35</v>
      </c>
      <c r="H1" s="11" t="s">
        <v>438</v>
      </c>
      <c r="I1" s="10" t="s">
        <v>36</v>
      </c>
      <c r="J1" s="10" t="s">
        <v>1174</v>
      </c>
    </row>
    <row r="2" spans="1:11">
      <c r="A2" s="87" t="s">
        <v>1718</v>
      </c>
      <c r="B2" s="75" t="s">
        <v>1719</v>
      </c>
      <c r="C2" s="32"/>
      <c r="E2" s="32"/>
      <c r="K2" s="32"/>
    </row>
    <row r="3" spans="1:11">
      <c r="A3" s="87" t="s">
        <v>1720</v>
      </c>
      <c r="B3" s="36"/>
      <c r="C3" s="46" t="s">
        <v>1721</v>
      </c>
      <c r="D3" s="46" t="s">
        <v>48</v>
      </c>
      <c r="E3" s="46" t="s">
        <v>1722</v>
      </c>
      <c r="F3" s="47" t="s">
        <v>1723</v>
      </c>
      <c r="G3" s="47">
        <v>4242723</v>
      </c>
      <c r="H3" s="47" t="s">
        <v>1724</v>
      </c>
      <c r="J3" s="127">
        <v>2</v>
      </c>
    </row>
    <row r="4" spans="1:11">
      <c r="A4" s="87" t="s">
        <v>1725</v>
      </c>
      <c r="B4" s="75" t="s">
        <v>1726</v>
      </c>
      <c r="C4" s="32"/>
      <c r="D4" s="32"/>
      <c r="E4" s="32"/>
      <c r="F4" s="48"/>
      <c r="G4" s="48"/>
      <c r="H4" s="48"/>
    </row>
    <row r="5" spans="1:11">
      <c r="A5" s="87" t="s">
        <v>1727</v>
      </c>
      <c r="B5" s="36"/>
      <c r="C5" s="46" t="s">
        <v>1728</v>
      </c>
      <c r="D5" s="46" t="s">
        <v>48</v>
      </c>
      <c r="E5" s="46"/>
      <c r="F5" s="47">
        <v>997041000000106</v>
      </c>
      <c r="G5" s="47">
        <v>37399648</v>
      </c>
      <c r="H5" s="47" t="s">
        <v>1724</v>
      </c>
      <c r="J5" s="127">
        <v>2</v>
      </c>
    </row>
    <row r="6" spans="1:11">
      <c r="A6" s="87" t="s">
        <v>1729</v>
      </c>
      <c r="B6" s="36"/>
      <c r="C6" s="46" t="s">
        <v>1730</v>
      </c>
      <c r="D6" s="46" t="s">
        <v>781</v>
      </c>
      <c r="E6" s="46" t="s">
        <v>1731</v>
      </c>
      <c r="F6" s="47" t="s">
        <v>1732</v>
      </c>
      <c r="G6" s="47">
        <v>45875996</v>
      </c>
      <c r="H6" s="47" t="s">
        <v>1724</v>
      </c>
      <c r="J6" s="127">
        <v>2</v>
      </c>
    </row>
    <row r="7" spans="1:11">
      <c r="A7" s="87" t="s">
        <v>1733</v>
      </c>
      <c r="B7" s="36"/>
      <c r="C7" s="76" t="s">
        <v>1734</v>
      </c>
      <c r="E7" s="82"/>
      <c r="F7" s="33" t="s">
        <v>653</v>
      </c>
      <c r="G7" s="33" t="s">
        <v>653</v>
      </c>
      <c r="J7" s="130">
        <v>0</v>
      </c>
      <c r="K7" s="82"/>
    </row>
    <row r="8" spans="1:11">
      <c r="A8" s="87" t="s">
        <v>1735</v>
      </c>
      <c r="B8" s="36"/>
      <c r="C8" s="46" t="s">
        <v>1736</v>
      </c>
      <c r="D8" s="27" t="s">
        <v>48</v>
      </c>
      <c r="E8" s="46" t="s">
        <v>1737</v>
      </c>
      <c r="F8" s="33">
        <v>1020431000000100</v>
      </c>
      <c r="G8" s="33">
        <v>37393700</v>
      </c>
      <c r="H8" s="33" t="s">
        <v>1724</v>
      </c>
      <c r="K8" s="32"/>
    </row>
    <row r="9" spans="1:11">
      <c r="A9" s="87" t="s">
        <v>1738</v>
      </c>
      <c r="B9" s="75" t="s">
        <v>1739</v>
      </c>
      <c r="C9" s="32"/>
      <c r="E9" s="32"/>
      <c r="K9" s="32"/>
    </row>
    <row r="10" spans="1:11">
      <c r="A10" s="87" t="s">
        <v>1740</v>
      </c>
      <c r="B10" s="36"/>
      <c r="C10" s="46" t="s">
        <v>1741</v>
      </c>
      <c r="D10" s="46" t="s">
        <v>48</v>
      </c>
      <c r="E10" s="46" t="s">
        <v>1742</v>
      </c>
      <c r="F10" s="33" t="s">
        <v>1743</v>
      </c>
      <c r="G10" s="47">
        <v>4091751</v>
      </c>
      <c r="H10" s="33" t="s">
        <v>1724</v>
      </c>
      <c r="J10" s="127">
        <v>2</v>
      </c>
    </row>
    <row r="11" spans="1:11">
      <c r="A11" s="87" t="s">
        <v>1744</v>
      </c>
      <c r="B11" s="36"/>
      <c r="C11" s="76" t="s">
        <v>1745</v>
      </c>
      <c r="D11" s="32"/>
      <c r="E11" s="46"/>
      <c r="F11" s="33" t="s">
        <v>653</v>
      </c>
      <c r="G11" s="33" t="s">
        <v>653</v>
      </c>
      <c r="H11" s="48"/>
      <c r="J11" s="130">
        <v>0</v>
      </c>
    </row>
    <row r="12" spans="1:11">
      <c r="A12" s="87" t="s">
        <v>1746</v>
      </c>
      <c r="B12" s="36"/>
      <c r="C12" s="46" t="s">
        <v>1747</v>
      </c>
      <c r="D12" s="46" t="s">
        <v>48</v>
      </c>
      <c r="E12" s="46" t="s">
        <v>1748</v>
      </c>
      <c r="F12" s="47">
        <v>252518009</v>
      </c>
      <c r="G12" s="47">
        <v>4091608</v>
      </c>
      <c r="H12" s="33" t="s">
        <v>1724</v>
      </c>
      <c r="J12" s="127">
        <v>2</v>
      </c>
    </row>
    <row r="13" spans="1:11">
      <c r="A13" s="87" t="s">
        <v>1749</v>
      </c>
      <c r="B13" s="75" t="s">
        <v>1750</v>
      </c>
      <c r="C13" s="107" t="s">
        <v>1750</v>
      </c>
      <c r="D13" s="46" t="s">
        <v>48</v>
      </c>
      <c r="E13" s="32"/>
      <c r="F13" s="47" t="s">
        <v>1751</v>
      </c>
      <c r="G13" s="47">
        <v>4313889</v>
      </c>
      <c r="H13" s="47" t="s">
        <v>1199</v>
      </c>
      <c r="J13" s="127">
        <v>2</v>
      </c>
    </row>
    <row r="14" spans="1:11">
      <c r="A14" s="87" t="s">
        <v>1752</v>
      </c>
      <c r="B14" s="75"/>
      <c r="C14" s="46" t="s">
        <v>1753</v>
      </c>
      <c r="E14" s="46"/>
      <c r="G14" s="27"/>
      <c r="I14" s="179" t="s">
        <v>1269</v>
      </c>
      <c r="J14" s="127">
        <v>2</v>
      </c>
      <c r="K14" s="46"/>
    </row>
    <row r="15" spans="1:11">
      <c r="A15" s="87" t="s">
        <v>1754</v>
      </c>
      <c r="B15" s="75"/>
      <c r="C15" s="46" t="s">
        <v>1755</v>
      </c>
      <c r="E15" s="46"/>
      <c r="G15" s="27"/>
      <c r="I15" s="179" t="s">
        <v>1269</v>
      </c>
      <c r="J15" s="127">
        <v>2</v>
      </c>
      <c r="K15" s="46"/>
    </row>
    <row r="16" spans="1:11">
      <c r="A16" s="87" t="s">
        <v>1756</v>
      </c>
      <c r="B16" s="75"/>
      <c r="C16" s="46" t="s">
        <v>1757</v>
      </c>
      <c r="E16" s="46"/>
      <c r="G16" s="27"/>
      <c r="I16" s="179" t="s">
        <v>1269</v>
      </c>
      <c r="J16" s="127">
        <v>2</v>
      </c>
      <c r="K16" s="46"/>
    </row>
    <row r="18" spans="1:11">
      <c r="A18" s="90" t="s">
        <v>1758</v>
      </c>
      <c r="B18" s="102" t="s">
        <v>1759</v>
      </c>
      <c r="C18" s="180"/>
      <c r="D18" s="32"/>
      <c r="E18" s="32"/>
      <c r="F18" s="48"/>
      <c r="G18" s="48"/>
      <c r="H18" s="48"/>
      <c r="I18" s="32"/>
      <c r="J18" s="32"/>
      <c r="K18" s="32"/>
    </row>
    <row r="19" spans="1:11">
      <c r="A19" s="87" t="s">
        <v>1760</v>
      </c>
      <c r="B19" s="77" t="s">
        <v>1761</v>
      </c>
      <c r="C19" s="76"/>
      <c r="D19" s="76"/>
      <c r="E19" s="76"/>
      <c r="F19" s="113"/>
      <c r="G19" s="113"/>
      <c r="H19" s="113"/>
      <c r="I19" s="46"/>
      <c r="J19" s="46"/>
      <c r="K19" s="46"/>
    </row>
    <row r="20" spans="1:11">
      <c r="A20" s="87" t="s">
        <v>1762</v>
      </c>
      <c r="B20" s="43" t="s">
        <v>1763</v>
      </c>
      <c r="C20" s="138"/>
      <c r="D20" s="46"/>
      <c r="F20" s="47" t="s">
        <v>653</v>
      </c>
      <c r="G20" s="47" t="s">
        <v>653</v>
      </c>
      <c r="H20" s="47"/>
      <c r="I20" s="46"/>
      <c r="J20" s="130">
        <v>0</v>
      </c>
      <c r="K20" s="46"/>
    </row>
    <row r="21" spans="1:11">
      <c r="A21" s="87" t="s">
        <v>1764</v>
      </c>
      <c r="B21" s="77" t="s">
        <v>1765</v>
      </c>
      <c r="C21" s="138"/>
      <c r="F21" s="47" t="s">
        <v>653</v>
      </c>
      <c r="G21" s="47" t="s">
        <v>653</v>
      </c>
      <c r="I21" s="76"/>
      <c r="J21" s="130">
        <v>0</v>
      </c>
      <c r="K21" s="76"/>
    </row>
    <row r="22" spans="1:11">
      <c r="A22" s="90" t="s">
        <v>1766</v>
      </c>
      <c r="B22" s="77" t="s">
        <v>1765</v>
      </c>
      <c r="C22" s="76" t="s">
        <v>1767</v>
      </c>
      <c r="D22" s="46"/>
      <c r="E22" s="82"/>
      <c r="F22" s="47" t="s">
        <v>653</v>
      </c>
      <c r="G22" s="47" t="s">
        <v>653</v>
      </c>
      <c r="H22" s="47"/>
      <c r="J22" s="130">
        <v>0</v>
      </c>
    </row>
    <row r="23" spans="1:11">
      <c r="A23" s="90" t="s">
        <v>1768</v>
      </c>
      <c r="B23" s="77" t="s">
        <v>1765</v>
      </c>
      <c r="C23" s="181" t="s">
        <v>1769</v>
      </c>
      <c r="D23" s="46"/>
      <c r="E23" s="51"/>
      <c r="F23" s="47" t="s">
        <v>653</v>
      </c>
      <c r="G23" s="47" t="s">
        <v>653</v>
      </c>
      <c r="H23" s="47"/>
      <c r="J23" s="130">
        <v>0</v>
      </c>
    </row>
    <row r="24" spans="1:11">
      <c r="A24" s="87" t="s">
        <v>1770</v>
      </c>
      <c r="B24" s="77" t="s">
        <v>1765</v>
      </c>
      <c r="C24" s="76" t="s">
        <v>1771</v>
      </c>
      <c r="D24" s="46" t="s">
        <v>48</v>
      </c>
      <c r="E24" s="46"/>
      <c r="F24" s="47">
        <v>79068005</v>
      </c>
      <c r="G24" s="47">
        <v>4194531</v>
      </c>
      <c r="H24" s="47" t="s">
        <v>1772</v>
      </c>
      <c r="J24" s="127">
        <v>2</v>
      </c>
    </row>
    <row r="25" spans="1:11">
      <c r="A25" s="87" t="s">
        <v>1773</v>
      </c>
      <c r="B25" s="77" t="s">
        <v>1774</v>
      </c>
      <c r="C25" s="76" t="s">
        <v>1774</v>
      </c>
      <c r="D25" s="46" t="s">
        <v>48</v>
      </c>
      <c r="E25" s="76" t="s">
        <v>1775</v>
      </c>
      <c r="F25" s="33">
        <v>409632007</v>
      </c>
      <c r="G25" s="47">
        <v>4252854</v>
      </c>
      <c r="H25" s="47" t="s">
        <v>1772</v>
      </c>
      <c r="J25" s="127">
        <v>2</v>
      </c>
    </row>
    <row r="26" spans="1:11">
      <c r="A26" s="87" t="s">
        <v>1776</v>
      </c>
      <c r="B26" s="77" t="s">
        <v>1774</v>
      </c>
      <c r="C26" s="181" t="s">
        <v>1777</v>
      </c>
      <c r="E26" s="51"/>
      <c r="F26" s="47" t="s">
        <v>653</v>
      </c>
      <c r="G26" s="47" t="s">
        <v>653</v>
      </c>
      <c r="J26" s="130">
        <v>0</v>
      </c>
      <c r="K26" s="46"/>
    </row>
    <row r="27" spans="1:11">
      <c r="A27" s="87" t="s">
        <v>1778</v>
      </c>
      <c r="B27" s="77" t="s">
        <v>1774</v>
      </c>
      <c r="C27" s="76" t="s">
        <v>1779</v>
      </c>
      <c r="E27" s="82"/>
      <c r="F27" s="47" t="s">
        <v>653</v>
      </c>
      <c r="G27" s="47" t="s">
        <v>653</v>
      </c>
      <c r="J27" s="130">
        <v>0</v>
      </c>
      <c r="K27" s="46"/>
    </row>
    <row r="28" spans="1:11">
      <c r="A28" s="87" t="s">
        <v>1780</v>
      </c>
      <c r="B28" s="77" t="s">
        <v>1774</v>
      </c>
      <c r="C28" s="181" t="s">
        <v>1781</v>
      </c>
      <c r="E28" s="51"/>
      <c r="F28" s="47" t="s">
        <v>653</v>
      </c>
      <c r="G28" s="47" t="s">
        <v>653</v>
      </c>
      <c r="J28" s="130">
        <v>0</v>
      </c>
      <c r="K28" s="46"/>
    </row>
    <row r="29" spans="1:11">
      <c r="A29" s="87" t="s">
        <v>1782</v>
      </c>
      <c r="B29" s="77" t="s">
        <v>1774</v>
      </c>
      <c r="C29" s="76" t="s">
        <v>1783</v>
      </c>
      <c r="D29" s="46" t="s">
        <v>48</v>
      </c>
      <c r="E29" s="46"/>
      <c r="F29" s="47">
        <v>350810002</v>
      </c>
      <c r="G29" s="47">
        <v>4232069</v>
      </c>
      <c r="H29" s="47" t="s">
        <v>1772</v>
      </c>
      <c r="I29" s="46"/>
      <c r="J29" s="127">
        <v>2</v>
      </c>
    </row>
    <row r="30" spans="1:11">
      <c r="A30" s="87" t="s">
        <v>1784</v>
      </c>
      <c r="B30" s="43" t="s">
        <v>1785</v>
      </c>
      <c r="C30" s="76"/>
      <c r="E30" s="46"/>
      <c r="I30" s="46"/>
      <c r="J30" s="46"/>
      <c r="K30" s="46"/>
    </row>
    <row r="31" spans="1:11">
      <c r="A31" s="87" t="s">
        <v>1786</v>
      </c>
      <c r="B31" s="43" t="s">
        <v>1785</v>
      </c>
      <c r="C31" s="76" t="s">
        <v>1787</v>
      </c>
      <c r="D31" s="46" t="s">
        <v>48</v>
      </c>
      <c r="E31" s="76" t="s">
        <v>1788</v>
      </c>
      <c r="F31" s="113">
        <v>8317660015</v>
      </c>
      <c r="G31" s="113">
        <v>45064956</v>
      </c>
      <c r="H31" s="113" t="s">
        <v>1772</v>
      </c>
      <c r="I31" s="76"/>
      <c r="J31" s="127">
        <v>2</v>
      </c>
    </row>
    <row r="32" spans="1:11">
      <c r="A32" s="87" t="s">
        <v>1789</v>
      </c>
      <c r="B32" s="77" t="s">
        <v>1787</v>
      </c>
      <c r="C32" s="76" t="s">
        <v>1790</v>
      </c>
      <c r="D32" s="46"/>
      <c r="E32" s="82"/>
      <c r="F32" s="47" t="s">
        <v>653</v>
      </c>
      <c r="G32" s="47" t="s">
        <v>653</v>
      </c>
      <c r="H32" s="47"/>
      <c r="J32" s="130">
        <v>0</v>
      </c>
      <c r="K32" s="46"/>
    </row>
    <row r="33" spans="1:11">
      <c r="A33" s="87" t="s">
        <v>1791</v>
      </c>
      <c r="B33" s="77" t="s">
        <v>1787</v>
      </c>
      <c r="C33" s="76" t="s">
        <v>1792</v>
      </c>
      <c r="D33" s="46"/>
      <c r="E33" s="82"/>
      <c r="F33" s="47" t="s">
        <v>653</v>
      </c>
      <c r="G33" s="47" t="s">
        <v>653</v>
      </c>
      <c r="H33" s="47"/>
      <c r="J33" s="130">
        <v>0</v>
      </c>
      <c r="K33" s="76"/>
    </row>
    <row r="34" spans="1:11">
      <c r="A34" s="87" t="s">
        <v>1793</v>
      </c>
      <c r="B34" s="77" t="s">
        <v>1787</v>
      </c>
      <c r="C34" s="76" t="s">
        <v>1794</v>
      </c>
      <c r="D34" s="46"/>
      <c r="E34" s="82"/>
      <c r="F34" s="47" t="s">
        <v>653</v>
      </c>
      <c r="G34" s="47" t="s">
        <v>653</v>
      </c>
      <c r="H34" s="47"/>
      <c r="J34" s="130">
        <v>0</v>
      </c>
      <c r="K34" s="46"/>
    </row>
    <row r="35" spans="1:11">
      <c r="A35" s="87" t="s">
        <v>1795</v>
      </c>
      <c r="B35" s="77" t="s">
        <v>1787</v>
      </c>
      <c r="C35" s="76" t="s">
        <v>1796</v>
      </c>
      <c r="D35" s="46"/>
      <c r="E35" s="82"/>
      <c r="F35" s="47" t="s">
        <v>653</v>
      </c>
      <c r="G35" s="47" t="s">
        <v>653</v>
      </c>
      <c r="H35" s="47"/>
      <c r="J35" s="130">
        <v>0</v>
      </c>
      <c r="K35" s="76"/>
    </row>
    <row r="36" spans="1:11">
      <c r="A36" s="87" t="s">
        <v>1797</v>
      </c>
      <c r="B36" s="77" t="s">
        <v>1787</v>
      </c>
      <c r="C36" s="76" t="s">
        <v>1798</v>
      </c>
      <c r="D36" s="46"/>
      <c r="E36" s="82"/>
      <c r="F36" s="47" t="s">
        <v>653</v>
      </c>
      <c r="G36" s="47" t="s">
        <v>653</v>
      </c>
      <c r="H36" s="47"/>
      <c r="J36" s="130">
        <v>0</v>
      </c>
      <c r="K36" s="46"/>
    </row>
    <row r="37" spans="1:11">
      <c r="A37" s="87" t="s">
        <v>1799</v>
      </c>
      <c r="B37" s="77" t="s">
        <v>1787</v>
      </c>
      <c r="C37" s="76" t="s">
        <v>1800</v>
      </c>
      <c r="D37" s="46"/>
      <c r="E37" s="82"/>
      <c r="F37" s="47" t="s">
        <v>653</v>
      </c>
      <c r="G37" s="47" t="s">
        <v>653</v>
      </c>
      <c r="H37" s="47"/>
      <c r="J37" s="130">
        <v>0</v>
      </c>
      <c r="K37" s="46"/>
    </row>
    <row r="38" spans="1:11">
      <c r="A38" s="87" t="s">
        <v>1801</v>
      </c>
      <c r="B38" s="77" t="s">
        <v>1787</v>
      </c>
      <c r="C38" s="76" t="s">
        <v>1802</v>
      </c>
      <c r="D38" s="46"/>
      <c r="E38" s="82"/>
      <c r="F38" s="47" t="s">
        <v>653</v>
      </c>
      <c r="G38" s="47" t="s">
        <v>653</v>
      </c>
      <c r="H38" s="47"/>
      <c r="J38" s="130">
        <v>0</v>
      </c>
      <c r="K38" s="76"/>
    </row>
    <row r="39" spans="1:11">
      <c r="A39" s="87" t="s">
        <v>1803</v>
      </c>
      <c r="B39" s="43" t="s">
        <v>1628</v>
      </c>
      <c r="C39" s="76"/>
      <c r="D39" s="46"/>
      <c r="E39" s="46"/>
      <c r="F39" s="47"/>
      <c r="G39" s="47"/>
      <c r="H39" s="47"/>
      <c r="I39" s="46"/>
      <c r="J39" s="46"/>
      <c r="K39" s="46"/>
    </row>
    <row r="40" spans="1:11">
      <c r="A40" s="87" t="s">
        <v>1804</v>
      </c>
      <c r="B40" s="43" t="s">
        <v>1628</v>
      </c>
      <c r="C40" s="76" t="s">
        <v>1805</v>
      </c>
      <c r="D40" s="46" t="s">
        <v>48</v>
      </c>
      <c r="E40" s="76" t="s">
        <v>1806</v>
      </c>
      <c r="F40" s="47" t="s">
        <v>1807</v>
      </c>
      <c r="G40" s="47" t="s">
        <v>1808</v>
      </c>
      <c r="H40" s="47" t="s">
        <v>1809</v>
      </c>
      <c r="I40" s="76" t="s">
        <v>1233</v>
      </c>
      <c r="J40" s="127">
        <v>2</v>
      </c>
    </row>
    <row r="41" spans="1:11">
      <c r="A41" s="87" t="s">
        <v>1810</v>
      </c>
      <c r="B41" s="43" t="s">
        <v>1628</v>
      </c>
      <c r="C41" s="76" t="s">
        <v>1811</v>
      </c>
      <c r="D41" s="76" t="s">
        <v>48</v>
      </c>
      <c r="E41" s="76" t="s">
        <v>1812</v>
      </c>
      <c r="F41" s="113">
        <v>22943007</v>
      </c>
      <c r="G41" s="113">
        <v>4042529</v>
      </c>
      <c r="H41" s="113" t="s">
        <v>1809</v>
      </c>
      <c r="I41" s="76" t="s">
        <v>996</v>
      </c>
      <c r="J41" s="127">
        <v>2</v>
      </c>
      <c r="K41" s="46"/>
    </row>
    <row r="42" spans="1:11">
      <c r="A42" s="87" t="s">
        <v>1813</v>
      </c>
      <c r="B42" s="43" t="s">
        <v>1814</v>
      </c>
      <c r="C42" s="46"/>
      <c r="D42" s="46"/>
      <c r="E42" s="46"/>
      <c r="F42" s="47"/>
      <c r="G42" s="47"/>
      <c r="H42" s="47"/>
      <c r="I42" s="46"/>
      <c r="J42" s="46"/>
      <c r="K42" s="46"/>
    </row>
    <row r="43" spans="1:11">
      <c r="A43" s="87" t="s">
        <v>1815</v>
      </c>
      <c r="B43" s="43" t="s">
        <v>1816</v>
      </c>
      <c r="C43" s="46"/>
      <c r="D43" s="46"/>
      <c r="E43" s="46"/>
      <c r="F43" s="47"/>
      <c r="G43" s="47"/>
      <c r="H43" s="47"/>
      <c r="I43" s="46"/>
      <c r="J43" s="46"/>
      <c r="K43" s="46"/>
    </row>
    <row r="44" spans="1:11">
      <c r="A44" s="87" t="s">
        <v>1817</v>
      </c>
      <c r="B44" s="43" t="s">
        <v>1816</v>
      </c>
      <c r="C44" s="76" t="s">
        <v>1818</v>
      </c>
      <c r="D44" s="46" t="s">
        <v>751</v>
      </c>
      <c r="E44" s="76"/>
      <c r="F44" s="47">
        <v>5333</v>
      </c>
      <c r="G44" s="47">
        <v>19069019</v>
      </c>
      <c r="H44" s="47" t="s">
        <v>1819</v>
      </c>
      <c r="I44" s="76"/>
      <c r="J44" s="127">
        <v>2</v>
      </c>
    </row>
    <row r="45" spans="1:11">
      <c r="A45" s="87" t="s">
        <v>1820</v>
      </c>
      <c r="B45" s="43" t="s">
        <v>1816</v>
      </c>
      <c r="C45" s="76" t="s">
        <v>1821</v>
      </c>
      <c r="D45" s="46" t="s">
        <v>751</v>
      </c>
      <c r="E45" s="76" t="s">
        <v>1822</v>
      </c>
      <c r="F45" s="47">
        <v>9863</v>
      </c>
      <c r="G45" s="47">
        <v>967823</v>
      </c>
      <c r="H45" s="47" t="s">
        <v>1819</v>
      </c>
      <c r="I45" s="76"/>
      <c r="J45" s="127">
        <v>2</v>
      </c>
    </row>
    <row r="46" spans="1:11">
      <c r="A46" s="87" t="s">
        <v>1823</v>
      </c>
      <c r="B46" s="43" t="s">
        <v>1824</v>
      </c>
      <c r="C46" s="46"/>
      <c r="D46" s="46"/>
      <c r="E46" s="46"/>
      <c r="F46" s="47"/>
      <c r="G46" s="47"/>
      <c r="H46" s="47"/>
      <c r="I46" s="76"/>
      <c r="J46" s="76"/>
      <c r="K46" s="46"/>
    </row>
    <row r="47" spans="1:11">
      <c r="A47" s="87" t="s">
        <v>1825</v>
      </c>
      <c r="B47" s="43" t="s">
        <v>1824</v>
      </c>
      <c r="C47" s="46" t="s">
        <v>1826</v>
      </c>
      <c r="D47" s="46"/>
      <c r="E47" s="46"/>
      <c r="F47" s="47"/>
      <c r="G47" s="47" t="s">
        <v>1827</v>
      </c>
      <c r="H47" s="47"/>
      <c r="I47" s="76"/>
      <c r="J47" s="127">
        <v>2</v>
      </c>
      <c r="K47" s="46"/>
    </row>
    <row r="48" spans="1:11">
      <c r="A48" s="87" t="s">
        <v>1828</v>
      </c>
      <c r="B48" s="43" t="s">
        <v>1824</v>
      </c>
      <c r="C48" s="46" t="s">
        <v>1829</v>
      </c>
      <c r="E48" s="46"/>
      <c r="G48" s="33" t="s">
        <v>1830</v>
      </c>
      <c r="I48" s="76"/>
      <c r="J48" s="127">
        <v>2</v>
      </c>
      <c r="K48" s="46"/>
    </row>
    <row r="49" spans="1:11">
      <c r="A49" s="87" t="s">
        <v>1831</v>
      </c>
      <c r="B49" s="43" t="s">
        <v>1824</v>
      </c>
      <c r="C49" s="76" t="s">
        <v>1832</v>
      </c>
      <c r="D49" s="76"/>
      <c r="E49" s="46"/>
      <c r="F49" s="47" t="s">
        <v>653</v>
      </c>
      <c r="G49" s="47" t="s">
        <v>653</v>
      </c>
      <c r="H49" s="113"/>
      <c r="I49" s="76"/>
      <c r="J49" s="130">
        <v>0</v>
      </c>
      <c r="K49" s="46"/>
    </row>
    <row r="50" spans="1:11">
      <c r="A50" s="87" t="s">
        <v>1833</v>
      </c>
      <c r="B50" s="43" t="s">
        <v>1824</v>
      </c>
      <c r="C50" s="46" t="s">
        <v>1834</v>
      </c>
      <c r="D50" s="46"/>
      <c r="E50" s="46"/>
      <c r="F50" s="47"/>
      <c r="G50" s="47" t="s">
        <v>1835</v>
      </c>
      <c r="H50" s="47"/>
      <c r="I50" s="76"/>
      <c r="J50" s="127">
        <v>2</v>
      </c>
      <c r="K50" s="46"/>
    </row>
    <row r="51" spans="1:11">
      <c r="A51" s="87" t="s">
        <v>1836</v>
      </c>
      <c r="B51" s="43" t="s">
        <v>1824</v>
      </c>
      <c r="C51" s="76" t="s">
        <v>1837</v>
      </c>
      <c r="D51" s="46" t="s">
        <v>751</v>
      </c>
      <c r="E51" s="76"/>
      <c r="F51" s="47">
        <v>1314891</v>
      </c>
      <c r="G51" s="47">
        <v>42903913</v>
      </c>
      <c r="H51" s="47" t="s">
        <v>752</v>
      </c>
      <c r="I51" s="76"/>
      <c r="J51" s="127">
        <v>2</v>
      </c>
    </row>
    <row r="52" spans="1:11">
      <c r="I52" s="76"/>
      <c r="J52" s="76"/>
    </row>
    <row r="53" spans="1:11">
      <c r="A53" s="87" t="s">
        <v>1838</v>
      </c>
      <c r="B53" s="75" t="s">
        <v>1759</v>
      </c>
      <c r="C53" s="32"/>
      <c r="D53" s="32"/>
      <c r="E53" s="32"/>
      <c r="F53" s="48"/>
      <c r="G53" s="48"/>
      <c r="H53" s="48"/>
      <c r="I53" s="76"/>
      <c r="J53" s="76"/>
      <c r="K53" s="46"/>
    </row>
    <row r="54" spans="1:11">
      <c r="A54" s="87" t="s">
        <v>1839</v>
      </c>
      <c r="B54" s="43" t="s">
        <v>1840</v>
      </c>
      <c r="C54" s="32"/>
      <c r="E54" s="32"/>
      <c r="K54" s="46"/>
    </row>
    <row r="55" spans="1:11">
      <c r="A55" s="87" t="s">
        <v>1841</v>
      </c>
      <c r="B55" s="43" t="s">
        <v>1840</v>
      </c>
      <c r="C55" s="46" t="s">
        <v>1842</v>
      </c>
      <c r="E55" s="46"/>
      <c r="F55" s="47" t="s">
        <v>653</v>
      </c>
      <c r="G55" s="47" t="s">
        <v>653</v>
      </c>
      <c r="J55" s="130">
        <v>0</v>
      </c>
      <c r="K55" s="46"/>
    </row>
    <row r="56" spans="1:11">
      <c r="A56" s="87" t="s">
        <v>1843</v>
      </c>
      <c r="B56" s="43" t="s">
        <v>1840</v>
      </c>
      <c r="C56" s="46" t="s">
        <v>1844</v>
      </c>
      <c r="D56" s="76" t="s">
        <v>48</v>
      </c>
      <c r="E56" s="46" t="s">
        <v>1845</v>
      </c>
      <c r="F56" s="47">
        <v>34014006</v>
      </c>
      <c r="G56" s="47">
        <v>440029</v>
      </c>
      <c r="H56" s="47" t="s">
        <v>442</v>
      </c>
      <c r="J56" s="127">
        <v>2</v>
      </c>
    </row>
    <row r="57" spans="1:11">
      <c r="A57" s="87" t="s">
        <v>1846</v>
      </c>
      <c r="B57" s="43" t="s">
        <v>1840</v>
      </c>
      <c r="C57" s="46" t="s">
        <v>1847</v>
      </c>
      <c r="D57" s="76" t="s">
        <v>48</v>
      </c>
      <c r="E57" s="46" t="s">
        <v>1848</v>
      </c>
      <c r="F57" s="113">
        <v>271807003</v>
      </c>
      <c r="G57" s="113">
        <v>140214</v>
      </c>
      <c r="H57" s="47" t="s">
        <v>442</v>
      </c>
      <c r="J57" s="127">
        <v>2</v>
      </c>
    </row>
    <row r="58" spans="1:11">
      <c r="A58" s="87" t="s">
        <v>1849</v>
      </c>
      <c r="B58" s="43" t="s">
        <v>1840</v>
      </c>
      <c r="C58" s="46" t="s">
        <v>1850</v>
      </c>
      <c r="D58" s="46" t="s">
        <v>48</v>
      </c>
      <c r="E58" s="46" t="s">
        <v>1851</v>
      </c>
      <c r="F58" s="47">
        <v>708038006</v>
      </c>
      <c r="G58" s="47">
        <v>45771045</v>
      </c>
      <c r="H58" s="47" t="s">
        <v>442</v>
      </c>
      <c r="J58" s="127">
        <v>2</v>
      </c>
    </row>
    <row r="59" spans="1:11">
      <c r="A59" s="87" t="s">
        <v>1852</v>
      </c>
      <c r="B59" s="43" t="s">
        <v>1840</v>
      </c>
      <c r="C59" s="46" t="s">
        <v>1690</v>
      </c>
      <c r="D59" s="46" t="s">
        <v>48</v>
      </c>
      <c r="E59" s="46" t="s">
        <v>1853</v>
      </c>
      <c r="F59" s="47">
        <v>711149003</v>
      </c>
      <c r="G59" s="47">
        <v>46272734</v>
      </c>
      <c r="H59" s="47" t="s">
        <v>449</v>
      </c>
      <c r="J59" s="127">
        <v>2</v>
      </c>
    </row>
    <row r="60" spans="1:11">
      <c r="A60" s="87" t="s">
        <v>1854</v>
      </c>
      <c r="B60" s="43" t="s">
        <v>1840</v>
      </c>
      <c r="C60" s="46" t="s">
        <v>1855</v>
      </c>
      <c r="D60" s="32"/>
      <c r="E60" s="46"/>
      <c r="F60" s="48"/>
      <c r="G60" s="48" t="s">
        <v>1856</v>
      </c>
      <c r="H60" s="48"/>
      <c r="J60" s="127">
        <v>2</v>
      </c>
      <c r="K60" s="46"/>
    </row>
    <row r="61" spans="1:11">
      <c r="A61" s="87" t="s">
        <v>1857</v>
      </c>
      <c r="B61" s="43" t="s">
        <v>1840</v>
      </c>
      <c r="C61" s="76" t="s">
        <v>1858</v>
      </c>
      <c r="E61" s="82"/>
      <c r="F61" s="47" t="s">
        <v>653</v>
      </c>
      <c r="G61" s="47" t="s">
        <v>653</v>
      </c>
      <c r="J61" s="130">
        <v>0</v>
      </c>
      <c r="K61" s="46"/>
    </row>
    <row r="62" spans="1:11">
      <c r="A62" s="87" t="s">
        <v>1859</v>
      </c>
      <c r="B62" s="43" t="s">
        <v>1225</v>
      </c>
      <c r="C62" s="32"/>
      <c r="E62" s="32"/>
      <c r="K62" s="46"/>
    </row>
    <row r="63" spans="1:11">
      <c r="A63" s="87" t="s">
        <v>1860</v>
      </c>
      <c r="B63" s="43" t="s">
        <v>1225</v>
      </c>
      <c r="C63" s="46" t="s">
        <v>1861</v>
      </c>
      <c r="D63" s="177"/>
      <c r="E63" s="46"/>
      <c r="F63" s="178"/>
      <c r="G63" s="113" t="s">
        <v>1862</v>
      </c>
      <c r="H63" s="178"/>
      <c r="J63" s="127">
        <v>2</v>
      </c>
    </row>
    <row r="64" spans="1:11">
      <c r="A64" s="87" t="s">
        <v>1863</v>
      </c>
      <c r="B64" s="43" t="s">
        <v>1225</v>
      </c>
      <c r="C64" s="46" t="s">
        <v>1864</v>
      </c>
      <c r="D64" s="177"/>
      <c r="E64" s="46"/>
      <c r="F64" s="178"/>
      <c r="G64" s="113" t="s">
        <v>1865</v>
      </c>
      <c r="H64" s="178"/>
      <c r="J64" s="127">
        <v>2</v>
      </c>
    </row>
    <row r="65" spans="1:10">
      <c r="A65" s="87" t="s">
        <v>1866</v>
      </c>
      <c r="B65" s="43" t="s">
        <v>1225</v>
      </c>
      <c r="C65" s="46" t="s">
        <v>1867</v>
      </c>
      <c r="D65" s="177"/>
      <c r="E65" s="46"/>
      <c r="F65" s="178"/>
      <c r="G65" s="113" t="s">
        <v>1862</v>
      </c>
      <c r="H65" s="178"/>
      <c r="J65" s="127">
        <v>2</v>
      </c>
    </row>
    <row r="66" spans="1:10">
      <c r="A66" s="87" t="s">
        <v>1868</v>
      </c>
      <c r="B66" s="43" t="s">
        <v>1232</v>
      </c>
      <c r="C66" s="32"/>
      <c r="D66" s="46"/>
      <c r="E66" s="32"/>
      <c r="F66" s="47"/>
      <c r="G66" s="47" t="s">
        <v>1869</v>
      </c>
      <c r="H66" s="47"/>
      <c r="J66" s="127">
        <v>2</v>
      </c>
    </row>
    <row r="67" spans="1:10">
      <c r="A67" s="87" t="s">
        <v>1870</v>
      </c>
      <c r="B67" s="43" t="s">
        <v>1232</v>
      </c>
      <c r="C67" s="46" t="s">
        <v>1871</v>
      </c>
      <c r="D67" s="46"/>
      <c r="E67" s="46"/>
      <c r="F67" s="47"/>
      <c r="G67" s="47" t="s">
        <v>1872</v>
      </c>
      <c r="H67" s="47"/>
      <c r="J67" s="127">
        <v>2</v>
      </c>
    </row>
    <row r="68" spans="1:10">
      <c r="A68" s="87" t="s">
        <v>1873</v>
      </c>
      <c r="B68" s="43" t="s">
        <v>1232</v>
      </c>
      <c r="C68" s="46" t="s">
        <v>1874</v>
      </c>
      <c r="E68" s="46"/>
      <c r="F68" s="47" t="s">
        <v>653</v>
      </c>
      <c r="G68" s="47" t="s">
        <v>653</v>
      </c>
      <c r="I68" s="46"/>
      <c r="J68" s="130">
        <v>0</v>
      </c>
    </row>
    <row r="69" spans="1:10">
      <c r="A69" s="90" t="s">
        <v>1875</v>
      </c>
      <c r="B69" s="102" t="s">
        <v>1876</v>
      </c>
      <c r="C69" s="76" t="s">
        <v>1876</v>
      </c>
      <c r="D69" s="46" t="s">
        <v>48</v>
      </c>
      <c r="E69" s="76"/>
      <c r="F69" s="33">
        <v>53767003</v>
      </c>
      <c r="G69" s="33">
        <v>4202517</v>
      </c>
      <c r="H69" s="33" t="s">
        <v>1199</v>
      </c>
      <c r="J69" s="127">
        <v>2</v>
      </c>
    </row>
    <row r="70" spans="1:10">
      <c r="A70" s="90" t="s">
        <v>1877</v>
      </c>
      <c r="B70" s="102" t="s">
        <v>1878</v>
      </c>
      <c r="C70" s="76" t="s">
        <v>1878</v>
      </c>
      <c r="D70" s="46" t="s">
        <v>48</v>
      </c>
      <c r="E70" s="76"/>
      <c r="F70" s="33">
        <v>127783003</v>
      </c>
      <c r="G70" s="33">
        <v>4133840</v>
      </c>
      <c r="H70" s="33" t="s">
        <v>1724</v>
      </c>
      <c r="J70" s="127">
        <v>2</v>
      </c>
    </row>
    <row r="71" spans="1:10">
      <c r="A71" s="90" t="s">
        <v>1879</v>
      </c>
      <c r="B71" s="102" t="s">
        <v>1880</v>
      </c>
      <c r="C71" s="32"/>
      <c r="E71" s="32"/>
    </row>
    <row r="72" spans="1:10">
      <c r="A72" s="87" t="s">
        <v>1881</v>
      </c>
      <c r="B72" s="102" t="s">
        <v>1880</v>
      </c>
      <c r="C72" s="46" t="s">
        <v>1882</v>
      </c>
      <c r="D72" s="46" t="s">
        <v>48</v>
      </c>
      <c r="E72" s="46"/>
      <c r="F72" s="47">
        <v>26604007</v>
      </c>
      <c r="G72" s="47">
        <v>4132152</v>
      </c>
      <c r="H72" s="33" t="s">
        <v>1724</v>
      </c>
      <c r="J72" s="127">
        <v>2</v>
      </c>
    </row>
    <row r="73" spans="1:10">
      <c r="A73" s="87" t="s">
        <v>1883</v>
      </c>
      <c r="B73" s="102" t="s">
        <v>1880</v>
      </c>
      <c r="C73" s="46" t="s">
        <v>1884</v>
      </c>
      <c r="D73" s="46" t="s">
        <v>48</v>
      </c>
      <c r="E73" s="46" t="s">
        <v>1885</v>
      </c>
      <c r="F73" s="47">
        <v>71960002</v>
      </c>
      <c r="G73" s="47">
        <v>4216098</v>
      </c>
      <c r="H73" s="33" t="s">
        <v>1724</v>
      </c>
      <c r="J73" s="127">
        <v>2</v>
      </c>
    </row>
    <row r="74" spans="1:10">
      <c r="A74" s="87" t="s">
        <v>1886</v>
      </c>
      <c r="B74" s="102" t="s">
        <v>1880</v>
      </c>
      <c r="C74" s="46" t="s">
        <v>1887</v>
      </c>
      <c r="D74" s="46" t="s">
        <v>48</v>
      </c>
      <c r="E74" s="46" t="s">
        <v>1888</v>
      </c>
      <c r="F74" s="47">
        <v>83729008</v>
      </c>
      <c r="G74" s="47">
        <v>4308739</v>
      </c>
      <c r="H74" s="33" t="s">
        <v>1724</v>
      </c>
      <c r="J74" s="127">
        <v>2</v>
      </c>
    </row>
    <row r="75" spans="1:10">
      <c r="A75" s="87" t="s">
        <v>1889</v>
      </c>
      <c r="B75" s="102" t="s">
        <v>1880</v>
      </c>
      <c r="C75" s="46" t="s">
        <v>1890</v>
      </c>
      <c r="D75" s="46" t="s">
        <v>48</v>
      </c>
      <c r="E75" s="46" t="s">
        <v>1891</v>
      </c>
      <c r="F75" s="47">
        <v>28040002</v>
      </c>
      <c r="G75" s="47">
        <v>4101715</v>
      </c>
      <c r="H75" s="33" t="s">
        <v>1724</v>
      </c>
      <c r="J75" s="127">
        <v>2</v>
      </c>
    </row>
    <row r="76" spans="1:10">
      <c r="A76" s="87" t="s">
        <v>1892</v>
      </c>
      <c r="B76" s="102" t="s">
        <v>1880</v>
      </c>
      <c r="C76" s="46" t="s">
        <v>1893</v>
      </c>
      <c r="D76" s="46" t="s">
        <v>48</v>
      </c>
      <c r="E76" s="46" t="s">
        <v>1894</v>
      </c>
      <c r="F76" s="47">
        <v>312472004</v>
      </c>
      <c r="G76" s="47">
        <v>4193434</v>
      </c>
      <c r="H76" s="33" t="s">
        <v>1724</v>
      </c>
      <c r="J76" s="127">
        <v>2</v>
      </c>
    </row>
    <row r="78" spans="1:10">
      <c r="A78" s="87"/>
      <c r="J78" s="126">
        <f>COUNT(J68,J61,J55,J49,J32:J38,J26:J28,J20:J23,J11,J7)</f>
        <v>20</v>
      </c>
    </row>
    <row r="79" spans="1:10">
      <c r="J79" s="128">
        <v>0</v>
      </c>
    </row>
    <row r="80" spans="1:10">
      <c r="J80" s="127">
        <f>COUNT(J72:J76,J69:J70,J63:J67,J56:J60,J50:J51,J47:J48,J44:J45,J40:J41,J29,J31,J24:J25,J12:J16,J10,J3:J6)</f>
        <v>38</v>
      </c>
    </row>
    <row r="81" spans="10:10">
      <c r="J81" s="27">
        <f>SUM(J78:J80)</f>
        <v>58</v>
      </c>
    </row>
  </sheetData>
  <hyperlinks>
    <hyperlink ref="C23" location="_ftn1" display="_ftn1" xr:uid="{86A17037-56D3-4BC7-AE81-51237EC02EDB}"/>
    <hyperlink ref="C26" location="_ftn2" display="_ftn2" xr:uid="{9C555617-1C3F-45D6-BB4C-D515C854783B}"/>
    <hyperlink ref="C28" location="_ftn3" display="_ftn3" xr:uid="{524EE9EE-DFF1-43DD-9C1A-8C1E9B6FD81E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EDDE-6492-497B-ABF3-300EA09E5BC8}">
  <dimension ref="A1:L54"/>
  <sheetViews>
    <sheetView workbookViewId="0">
      <selection activeCell="C14" sqref="C14"/>
    </sheetView>
  </sheetViews>
  <sheetFormatPr defaultRowHeight="15"/>
  <cols>
    <col min="1" max="1" width="12.5703125" style="27" customWidth="1"/>
    <col min="2" max="2" width="27.140625" style="27" customWidth="1"/>
    <col min="3" max="3" width="30.85546875" style="27" customWidth="1"/>
    <col min="4" max="4" width="20.85546875" style="27" customWidth="1"/>
    <col min="5" max="5" width="32.5703125" style="27" customWidth="1"/>
    <col min="6" max="6" width="17" style="66" customWidth="1"/>
    <col min="7" max="7" width="20.85546875" style="9" customWidth="1"/>
    <col min="8" max="8" width="12.42578125" style="9" customWidth="1"/>
    <col min="9" max="9" width="11.140625" style="27" customWidth="1"/>
    <col min="10" max="10" width="9" style="27" customWidth="1"/>
    <col min="11" max="16384" width="9.140625" style="27"/>
  </cols>
  <sheetData>
    <row r="1" spans="1:12" s="53" customFormat="1">
      <c r="B1" s="54" t="s">
        <v>30</v>
      </c>
      <c r="C1" s="53" t="s">
        <v>31</v>
      </c>
      <c r="D1" s="53" t="s">
        <v>32</v>
      </c>
      <c r="E1" s="53" t="s">
        <v>33</v>
      </c>
      <c r="F1" s="54" t="s">
        <v>34</v>
      </c>
      <c r="G1" s="54" t="s">
        <v>35</v>
      </c>
      <c r="H1" s="54" t="s">
        <v>438</v>
      </c>
      <c r="I1" s="53" t="s">
        <v>36</v>
      </c>
      <c r="J1" s="53" t="s">
        <v>1174</v>
      </c>
    </row>
    <row r="2" spans="1:12">
      <c r="A2" s="55" t="s">
        <v>1895</v>
      </c>
      <c r="B2" s="56" t="s">
        <v>1896</v>
      </c>
      <c r="C2" s="57"/>
      <c r="D2" s="57"/>
      <c r="E2" s="57"/>
      <c r="F2" s="58"/>
      <c r="G2" s="59"/>
      <c r="H2" s="59"/>
      <c r="I2" s="57"/>
      <c r="J2" s="49"/>
      <c r="K2" s="29"/>
    </row>
    <row r="3" spans="1:12">
      <c r="A3" s="55" t="s">
        <v>1897</v>
      </c>
      <c r="B3" s="60" t="s">
        <v>1898</v>
      </c>
      <c r="C3" s="61"/>
      <c r="D3" s="57"/>
      <c r="E3" s="61"/>
      <c r="F3" s="58"/>
      <c r="G3" s="59"/>
      <c r="H3" s="59"/>
      <c r="I3" s="57"/>
      <c r="J3" s="62"/>
      <c r="K3" s="29"/>
      <c r="L3" s="29"/>
    </row>
    <row r="4" spans="1:12">
      <c r="A4" s="55" t="s">
        <v>1899</v>
      </c>
      <c r="B4" s="60" t="s">
        <v>1898</v>
      </c>
      <c r="C4" s="63" t="s">
        <v>1900</v>
      </c>
      <c r="D4" s="61"/>
      <c r="E4" s="63"/>
      <c r="F4" s="64"/>
      <c r="G4" s="65"/>
      <c r="H4" s="65"/>
      <c r="I4" s="57"/>
      <c r="J4" s="130">
        <v>0</v>
      </c>
      <c r="K4" s="29"/>
      <c r="L4" s="29"/>
    </row>
    <row r="5" spans="1:12">
      <c r="A5" s="55" t="s">
        <v>1901</v>
      </c>
      <c r="B5" s="60" t="s">
        <v>1898</v>
      </c>
      <c r="C5" s="63" t="s">
        <v>1902</v>
      </c>
      <c r="D5" s="61"/>
      <c r="E5" s="63"/>
      <c r="F5" s="64"/>
      <c r="G5" s="65"/>
      <c r="H5" s="65"/>
      <c r="I5" s="57"/>
      <c r="J5" s="130">
        <v>0</v>
      </c>
      <c r="K5" s="29"/>
      <c r="L5" s="29"/>
    </row>
    <row r="6" spans="1:12">
      <c r="A6" s="55" t="s">
        <v>1903</v>
      </c>
      <c r="B6" s="60" t="s">
        <v>1898</v>
      </c>
      <c r="C6" s="63" t="s">
        <v>1904</v>
      </c>
      <c r="D6" s="57"/>
      <c r="E6" s="63"/>
      <c r="F6" s="58"/>
      <c r="G6" s="59"/>
      <c r="H6" s="59"/>
      <c r="I6" s="57"/>
      <c r="J6" s="130">
        <v>0</v>
      </c>
      <c r="K6" s="29"/>
      <c r="L6" s="29"/>
    </row>
    <row r="7" spans="1:12">
      <c r="A7" s="55" t="s">
        <v>1905</v>
      </c>
      <c r="B7" s="60" t="s">
        <v>1906</v>
      </c>
      <c r="C7" s="63" t="s">
        <v>1906</v>
      </c>
      <c r="D7" s="57"/>
      <c r="E7" s="63"/>
      <c r="F7" s="58"/>
      <c r="G7" s="59"/>
      <c r="H7" s="59"/>
      <c r="I7" s="57"/>
      <c r="J7" s="130">
        <v>0</v>
      </c>
      <c r="K7" s="29"/>
      <c r="L7" s="29"/>
    </row>
    <row r="8" spans="1:12">
      <c r="A8" s="55" t="s">
        <v>1907</v>
      </c>
      <c r="B8" s="60" t="s">
        <v>1908</v>
      </c>
      <c r="C8" s="57"/>
      <c r="D8" s="61"/>
      <c r="E8" s="57"/>
      <c r="F8" s="64"/>
      <c r="G8" s="65"/>
      <c r="H8" s="65"/>
      <c r="I8" s="57"/>
      <c r="J8" s="62"/>
      <c r="K8" s="29"/>
      <c r="L8" s="29"/>
    </row>
    <row r="9" spans="1:12">
      <c r="A9" s="55" t="s">
        <v>1909</v>
      </c>
      <c r="B9" s="60" t="s">
        <v>1908</v>
      </c>
      <c r="C9" s="63" t="s">
        <v>1910</v>
      </c>
      <c r="D9" s="57"/>
      <c r="E9" s="63"/>
      <c r="F9" s="58"/>
      <c r="G9" s="59"/>
      <c r="H9" s="59"/>
      <c r="I9" s="57"/>
      <c r="J9" s="130">
        <v>0</v>
      </c>
      <c r="K9" s="29"/>
      <c r="L9" s="29"/>
    </row>
    <row r="10" spans="1:12">
      <c r="A10" s="55" t="s">
        <v>1911</v>
      </c>
      <c r="B10" s="60" t="s">
        <v>1908</v>
      </c>
      <c r="C10" s="63" t="s">
        <v>1605</v>
      </c>
      <c r="D10" s="57"/>
      <c r="E10" s="63"/>
      <c r="F10" s="58"/>
      <c r="G10" s="59"/>
      <c r="H10" s="59"/>
      <c r="I10" s="57"/>
      <c r="J10" s="130">
        <v>0</v>
      </c>
      <c r="K10" s="29"/>
      <c r="L10" s="29"/>
    </row>
    <row r="11" spans="1:12">
      <c r="A11" s="55" t="s">
        <v>1912</v>
      </c>
      <c r="B11" s="60" t="s">
        <v>1605</v>
      </c>
      <c r="C11" s="63" t="s">
        <v>1913</v>
      </c>
      <c r="D11" s="57"/>
      <c r="E11" s="63"/>
      <c r="F11" s="58"/>
      <c r="G11" s="59"/>
      <c r="H11" s="59"/>
      <c r="I11" s="57"/>
      <c r="J11" s="130">
        <v>0</v>
      </c>
      <c r="K11" s="29"/>
      <c r="L11" s="29"/>
    </row>
    <row r="12" spans="1:12">
      <c r="A12" s="55" t="s">
        <v>1914</v>
      </c>
      <c r="B12" s="60" t="s">
        <v>1605</v>
      </c>
      <c r="C12" s="63" t="s">
        <v>1915</v>
      </c>
      <c r="D12" s="57"/>
      <c r="E12" s="63"/>
      <c r="F12" s="58"/>
      <c r="G12" s="59"/>
      <c r="H12" s="59"/>
      <c r="I12" s="57"/>
      <c r="J12" s="130">
        <v>0</v>
      </c>
      <c r="K12" s="29"/>
      <c r="L12" s="29"/>
    </row>
    <row r="13" spans="1:12">
      <c r="A13" s="55" t="s">
        <v>1916</v>
      </c>
      <c r="B13" s="60" t="s">
        <v>1605</v>
      </c>
      <c r="C13" s="63" t="s">
        <v>1917</v>
      </c>
      <c r="D13" s="57"/>
      <c r="E13" s="63"/>
      <c r="F13" s="58"/>
      <c r="G13" s="59"/>
      <c r="H13" s="59"/>
      <c r="I13" s="57"/>
      <c r="J13" s="130">
        <v>0</v>
      </c>
      <c r="K13" s="29"/>
      <c r="L13" s="29"/>
    </row>
    <row r="14" spans="1:12">
      <c r="A14" s="55" t="s">
        <v>1918</v>
      </c>
      <c r="B14" s="60" t="s">
        <v>1919</v>
      </c>
      <c r="C14" s="57"/>
      <c r="D14" s="57"/>
      <c r="E14" s="57"/>
      <c r="F14" s="58"/>
      <c r="G14" s="59"/>
      <c r="H14" s="59"/>
      <c r="I14" s="57"/>
      <c r="J14" s="42"/>
      <c r="K14" s="29"/>
      <c r="L14" s="29"/>
    </row>
    <row r="15" spans="1:12">
      <c r="A15" s="55" t="s">
        <v>1920</v>
      </c>
      <c r="B15" s="60" t="s">
        <v>185</v>
      </c>
      <c r="C15" s="57"/>
      <c r="D15" s="226" t="s">
        <v>48</v>
      </c>
      <c r="E15" s="57" t="s">
        <v>1921</v>
      </c>
      <c r="F15" s="52" t="s">
        <v>1922</v>
      </c>
      <c r="G15" s="39">
        <v>4147571</v>
      </c>
      <c r="H15" s="43" t="s">
        <v>449</v>
      </c>
      <c r="I15" s="57"/>
      <c r="J15" s="127">
        <v>2</v>
      </c>
      <c r="K15" s="29"/>
      <c r="L15" s="29"/>
    </row>
    <row r="16" spans="1:12">
      <c r="A16" s="55" t="s">
        <v>1923</v>
      </c>
      <c r="B16" s="60" t="s">
        <v>185</v>
      </c>
      <c r="C16" s="63" t="s">
        <v>1924</v>
      </c>
      <c r="D16" s="226"/>
      <c r="E16" s="63"/>
      <c r="F16" s="52"/>
      <c r="G16" s="39"/>
      <c r="H16" s="39"/>
      <c r="I16" s="57"/>
      <c r="J16" s="126">
        <v>0</v>
      </c>
      <c r="K16" s="29"/>
      <c r="L16" s="29"/>
    </row>
    <row r="17" spans="1:12">
      <c r="A17" s="55" t="s">
        <v>1925</v>
      </c>
      <c r="B17" s="60" t="s">
        <v>185</v>
      </c>
      <c r="C17" s="63" t="s">
        <v>1926</v>
      </c>
      <c r="D17" s="226"/>
      <c r="E17" s="63"/>
      <c r="F17" s="52"/>
      <c r="G17" s="39"/>
      <c r="H17" s="39"/>
      <c r="I17" s="57"/>
      <c r="J17" s="126">
        <v>0</v>
      </c>
      <c r="K17" s="29"/>
      <c r="L17" s="29"/>
    </row>
    <row r="18" spans="1:12">
      <c r="A18" s="55" t="s">
        <v>1927</v>
      </c>
      <c r="B18" s="60" t="s">
        <v>185</v>
      </c>
      <c r="C18" s="63" t="s">
        <v>1928</v>
      </c>
      <c r="D18" s="226"/>
      <c r="E18" s="63"/>
      <c r="F18" s="52"/>
      <c r="G18" s="39"/>
      <c r="H18" s="39"/>
      <c r="I18" s="57"/>
      <c r="J18" s="126">
        <v>0</v>
      </c>
      <c r="K18" s="29"/>
      <c r="L18" s="29"/>
    </row>
    <row r="19" spans="1:12">
      <c r="A19" s="55" t="s">
        <v>1929</v>
      </c>
      <c r="B19" s="60" t="s">
        <v>1930</v>
      </c>
      <c r="C19" s="63" t="s">
        <v>1930</v>
      </c>
      <c r="D19" s="81" t="s">
        <v>79</v>
      </c>
      <c r="E19" s="63" t="s">
        <v>1931</v>
      </c>
      <c r="F19" s="47">
        <v>308472003</v>
      </c>
      <c r="G19" s="43">
        <v>4202186</v>
      </c>
      <c r="H19" s="43" t="s">
        <v>449</v>
      </c>
      <c r="I19" s="57"/>
      <c r="J19" s="127">
        <v>2</v>
      </c>
      <c r="K19" s="29"/>
      <c r="L19" s="29"/>
    </row>
    <row r="20" spans="1:12">
      <c r="A20" s="55" t="s">
        <v>1932</v>
      </c>
      <c r="B20" s="60" t="s">
        <v>1933</v>
      </c>
      <c r="C20" s="57"/>
      <c r="D20" s="63"/>
      <c r="E20" s="57"/>
      <c r="F20" s="50"/>
      <c r="G20" s="40"/>
      <c r="H20" s="40"/>
      <c r="I20" s="57"/>
      <c r="K20" s="29"/>
      <c r="L20" s="29"/>
    </row>
    <row r="21" spans="1:12">
      <c r="A21" s="55" t="s">
        <v>1934</v>
      </c>
      <c r="B21" s="60" t="s">
        <v>1933</v>
      </c>
      <c r="C21" s="63" t="s">
        <v>1935</v>
      </c>
      <c r="D21" s="81" t="s">
        <v>79</v>
      </c>
      <c r="E21" s="63" t="s">
        <v>1936</v>
      </c>
      <c r="F21" s="47">
        <v>428461000124101</v>
      </c>
      <c r="G21" s="43">
        <v>762525</v>
      </c>
      <c r="H21" s="43" t="s">
        <v>449</v>
      </c>
      <c r="I21" s="57"/>
      <c r="J21" s="127">
        <v>2</v>
      </c>
      <c r="K21" s="29"/>
      <c r="L21" s="29"/>
    </row>
    <row r="22" spans="1:12">
      <c r="A22" s="55" t="s">
        <v>1937</v>
      </c>
      <c r="B22" s="60" t="s">
        <v>1933</v>
      </c>
      <c r="C22" s="63" t="s">
        <v>1938</v>
      </c>
      <c r="D22" s="81" t="s">
        <v>79</v>
      </c>
      <c r="E22" s="63" t="s">
        <v>1939</v>
      </c>
      <c r="F22" s="47" t="s">
        <v>1940</v>
      </c>
      <c r="G22" s="43">
        <v>4304362</v>
      </c>
      <c r="H22" s="43" t="s">
        <v>449</v>
      </c>
      <c r="I22" s="57"/>
      <c r="J22" s="127">
        <v>2</v>
      </c>
      <c r="K22" s="29"/>
      <c r="L22" s="29"/>
    </row>
    <row r="23" spans="1:12">
      <c r="A23" s="55" t="s">
        <v>1941</v>
      </c>
      <c r="B23" s="60" t="s">
        <v>1942</v>
      </c>
      <c r="C23" s="57"/>
      <c r="D23" s="81" t="s">
        <v>79</v>
      </c>
      <c r="E23" s="57" t="s">
        <v>1943</v>
      </c>
      <c r="F23" s="47" t="s">
        <v>1944</v>
      </c>
      <c r="G23" s="43">
        <v>4079634</v>
      </c>
      <c r="H23" s="43" t="s">
        <v>449</v>
      </c>
      <c r="I23" s="57"/>
      <c r="J23" s="127">
        <v>2</v>
      </c>
      <c r="K23" s="29"/>
      <c r="L23" s="29"/>
    </row>
    <row r="24" spans="1:12">
      <c r="A24" s="34" t="s">
        <v>1945</v>
      </c>
      <c r="B24" s="40" t="s">
        <v>1946</v>
      </c>
      <c r="C24" s="32"/>
      <c r="D24" s="46" t="s">
        <v>79</v>
      </c>
      <c r="E24" s="32" t="s">
        <v>1947</v>
      </c>
      <c r="F24" s="47" t="s">
        <v>1948</v>
      </c>
      <c r="G24" s="43">
        <v>4127758</v>
      </c>
      <c r="H24" s="43" t="s">
        <v>449</v>
      </c>
      <c r="I24" s="57"/>
      <c r="J24" s="127">
        <v>2</v>
      </c>
      <c r="K24" s="29"/>
      <c r="L24" s="29"/>
    </row>
    <row r="25" spans="1:12">
      <c r="A25" s="34" t="s">
        <v>1949</v>
      </c>
      <c r="B25" s="40" t="s">
        <v>1950</v>
      </c>
      <c r="C25" s="32"/>
      <c r="D25" s="46" t="s">
        <v>79</v>
      </c>
      <c r="E25" s="32" t="s">
        <v>1951</v>
      </c>
      <c r="F25" s="47">
        <v>308476000</v>
      </c>
      <c r="G25" s="43">
        <v>4203869</v>
      </c>
      <c r="H25" s="43" t="s">
        <v>449</v>
      </c>
      <c r="I25" s="57"/>
      <c r="J25" s="127">
        <v>2</v>
      </c>
      <c r="K25" s="29"/>
      <c r="L25" s="29"/>
    </row>
    <row r="26" spans="1:12">
      <c r="A26" s="34" t="s">
        <v>1952</v>
      </c>
      <c r="B26" s="40" t="s">
        <v>1953</v>
      </c>
      <c r="C26" s="37" t="s">
        <v>1954</v>
      </c>
      <c r="D26" s="46" t="s">
        <v>79</v>
      </c>
      <c r="E26" s="37" t="s">
        <v>1955</v>
      </c>
      <c r="F26" s="47">
        <v>306328008</v>
      </c>
      <c r="G26" s="43">
        <v>4140194</v>
      </c>
      <c r="H26" s="43" t="s">
        <v>449</v>
      </c>
      <c r="I26" s="57"/>
      <c r="J26" s="127">
        <v>2</v>
      </c>
      <c r="K26" s="29"/>
      <c r="L26" s="29"/>
    </row>
    <row r="27" spans="1:12">
      <c r="A27" s="34" t="s">
        <v>1956</v>
      </c>
      <c r="B27" s="40" t="s">
        <v>1953</v>
      </c>
      <c r="C27" s="37" t="s">
        <v>1957</v>
      </c>
      <c r="D27" s="46" t="s">
        <v>79</v>
      </c>
      <c r="E27" s="37" t="s">
        <v>1958</v>
      </c>
      <c r="F27" s="47" t="s">
        <v>1959</v>
      </c>
      <c r="G27" s="43">
        <v>4203866</v>
      </c>
      <c r="H27" s="43" t="s">
        <v>449</v>
      </c>
      <c r="I27" s="57"/>
      <c r="J27" s="127">
        <v>2</v>
      </c>
      <c r="K27" s="29"/>
      <c r="L27" s="29"/>
    </row>
    <row r="28" spans="1:12">
      <c r="A28" s="34" t="s">
        <v>1960</v>
      </c>
      <c r="B28" s="40" t="s">
        <v>1953</v>
      </c>
      <c r="C28" s="37" t="s">
        <v>1961</v>
      </c>
      <c r="D28" s="46" t="s">
        <v>79</v>
      </c>
      <c r="E28" s="37" t="s">
        <v>1962</v>
      </c>
      <c r="F28" s="47" t="s">
        <v>1963</v>
      </c>
      <c r="G28" s="43">
        <v>4202188</v>
      </c>
      <c r="H28" s="43" t="s">
        <v>449</v>
      </c>
      <c r="I28" s="57"/>
      <c r="J28" s="127">
        <v>2</v>
      </c>
      <c r="K28" s="29"/>
      <c r="L28" s="29"/>
    </row>
    <row r="29" spans="1:12">
      <c r="A29" s="34" t="s">
        <v>1964</v>
      </c>
      <c r="B29" s="40" t="s">
        <v>1953</v>
      </c>
      <c r="C29" s="37" t="s">
        <v>1965</v>
      </c>
      <c r="D29" s="46" t="s">
        <v>79</v>
      </c>
      <c r="E29" s="37" t="s">
        <v>1966</v>
      </c>
      <c r="F29" s="47">
        <v>308440001</v>
      </c>
      <c r="G29" s="43">
        <v>4204655</v>
      </c>
      <c r="H29" s="43" t="s">
        <v>449</v>
      </c>
      <c r="I29" s="57"/>
      <c r="J29" s="127">
        <v>2</v>
      </c>
      <c r="K29" s="29"/>
      <c r="L29" s="29"/>
    </row>
    <row r="30" spans="1:12">
      <c r="A30" s="34" t="s">
        <v>1967</v>
      </c>
      <c r="B30" s="40" t="s">
        <v>1953</v>
      </c>
      <c r="C30" s="37" t="s">
        <v>1968</v>
      </c>
      <c r="D30" s="46" t="s">
        <v>79</v>
      </c>
      <c r="E30" s="37" t="s">
        <v>1955</v>
      </c>
      <c r="F30" s="47" t="s">
        <v>1969</v>
      </c>
      <c r="G30" s="43">
        <v>4140194</v>
      </c>
      <c r="H30" s="43" t="s">
        <v>449</v>
      </c>
      <c r="I30" s="57"/>
      <c r="J30" s="127">
        <v>2</v>
      </c>
      <c r="K30" s="29"/>
      <c r="L30" s="29"/>
    </row>
    <row r="31" spans="1:12">
      <c r="F31" s="27"/>
      <c r="G31" s="27"/>
      <c r="H31" s="27"/>
      <c r="I31" s="57"/>
      <c r="K31" s="29"/>
      <c r="L31" s="29"/>
    </row>
    <row r="32" spans="1:12">
      <c r="F32" s="27"/>
      <c r="G32" s="27"/>
      <c r="H32" s="27"/>
      <c r="I32" s="57"/>
      <c r="J32" s="126">
        <f>COUNT(J18,J16:J18,J4:J13)</f>
        <v>13</v>
      </c>
    </row>
    <row r="33" spans="1:10">
      <c r="A33" s="34"/>
      <c r="F33" s="27"/>
      <c r="G33" s="27"/>
      <c r="H33" s="27"/>
      <c r="J33" s="128">
        <v>0</v>
      </c>
    </row>
    <row r="34" spans="1:10">
      <c r="F34" s="27"/>
      <c r="G34" s="27"/>
      <c r="H34" s="27"/>
      <c r="J34" s="127">
        <f>COUNT(J19:J30,J15)</f>
        <v>12</v>
      </c>
    </row>
    <row r="35" spans="1:10">
      <c r="F35" s="27"/>
      <c r="G35" s="27"/>
      <c r="H35" s="27"/>
      <c r="J35" s="27">
        <f>SUM(J32:J34)</f>
        <v>25</v>
      </c>
    </row>
    <row r="36" spans="1:10">
      <c r="F36" s="27"/>
      <c r="G36" s="27"/>
      <c r="H36" s="27"/>
    </row>
    <row r="37" spans="1:10">
      <c r="F37" s="27"/>
      <c r="G37" s="27"/>
      <c r="H37" s="27"/>
    </row>
    <row r="38" spans="1:10">
      <c r="F38" s="27"/>
      <c r="G38" s="27"/>
      <c r="H38" s="27"/>
    </row>
    <row r="39" spans="1:10">
      <c r="F39" s="27"/>
      <c r="G39" s="27"/>
      <c r="H39" s="27"/>
    </row>
    <row r="40" spans="1:10">
      <c r="F40" s="27"/>
      <c r="G40" s="27"/>
      <c r="H40" s="27"/>
    </row>
    <row r="41" spans="1:10">
      <c r="F41" s="27"/>
      <c r="G41" s="27"/>
      <c r="H41" s="27"/>
    </row>
    <row r="42" spans="1:10">
      <c r="F42" s="27"/>
      <c r="G42" s="27"/>
      <c r="H42" s="27"/>
    </row>
    <row r="43" spans="1:10">
      <c r="F43" s="27"/>
      <c r="G43" s="27"/>
      <c r="H43" s="27"/>
    </row>
    <row r="44" spans="1:10">
      <c r="F44" s="27"/>
      <c r="G44" s="27"/>
      <c r="H44" s="27"/>
    </row>
    <row r="45" spans="1:10">
      <c r="F45" s="27"/>
      <c r="G45" s="27"/>
      <c r="H45" s="27"/>
    </row>
    <row r="46" spans="1:10">
      <c r="F46" s="27"/>
      <c r="G46" s="27"/>
      <c r="H46" s="27"/>
    </row>
    <row r="47" spans="1:10">
      <c r="F47" s="27"/>
      <c r="G47" s="27"/>
      <c r="H47" s="27"/>
    </row>
    <row r="48" spans="1:10">
      <c r="F48" s="27"/>
      <c r="G48" s="27"/>
      <c r="H48" s="27"/>
    </row>
    <row r="49" s="27" customFormat="1"/>
    <row r="50" s="27" customFormat="1"/>
    <row r="51" s="27" customFormat="1"/>
    <row r="52" s="27" customFormat="1"/>
    <row r="53" s="27" customFormat="1"/>
    <row r="54" s="27" customFormat="1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A249-E2DC-4F94-B83C-D786BF344240}">
  <dimension ref="A1:L21"/>
  <sheetViews>
    <sheetView workbookViewId="0">
      <selection activeCell="C4" sqref="C4"/>
    </sheetView>
  </sheetViews>
  <sheetFormatPr defaultRowHeight="15"/>
  <cols>
    <col min="1" max="1" width="16.7109375" style="27" customWidth="1"/>
    <col min="2" max="2" width="22" style="27" customWidth="1"/>
    <col min="3" max="4" width="21.42578125" style="27" customWidth="1"/>
    <col min="5" max="5" width="32.7109375" style="27" customWidth="1"/>
    <col min="6" max="6" width="23.140625" style="27" customWidth="1"/>
    <col min="7" max="7" width="23.5703125" style="27" customWidth="1"/>
    <col min="8" max="8" width="16.85546875" style="27" customWidth="1"/>
    <col min="9" max="9" width="25.7109375" style="27" customWidth="1"/>
    <col min="10" max="10" width="9.5703125" style="27" customWidth="1"/>
    <col min="11" max="16384" width="9.140625" style="27"/>
  </cols>
  <sheetData>
    <row r="1" spans="1:12" s="10" customFormat="1">
      <c r="A1" s="67"/>
      <c r="B1" s="68" t="s">
        <v>30</v>
      </c>
      <c r="C1" s="67" t="s">
        <v>31</v>
      </c>
      <c r="D1" s="67" t="s">
        <v>32</v>
      </c>
      <c r="E1" s="67" t="s">
        <v>1970</v>
      </c>
      <c r="F1" s="227" t="s">
        <v>34</v>
      </c>
      <c r="G1" s="44" t="s">
        <v>35</v>
      </c>
      <c r="H1" s="44" t="s">
        <v>438</v>
      </c>
      <c r="I1" s="188" t="s">
        <v>36</v>
      </c>
      <c r="J1" s="53" t="s">
        <v>1174</v>
      </c>
    </row>
    <row r="2" spans="1:12">
      <c r="A2" s="87" t="s">
        <v>1971</v>
      </c>
      <c r="B2" s="107" t="s">
        <v>1972</v>
      </c>
      <c r="C2" s="46" t="s">
        <v>1972</v>
      </c>
      <c r="D2" s="46" t="s">
        <v>48</v>
      </c>
      <c r="E2" s="46" t="s">
        <v>1973</v>
      </c>
      <c r="F2" s="47">
        <v>160469004</v>
      </c>
      <c r="G2" s="228">
        <v>4052804</v>
      </c>
      <c r="H2" s="228" t="s">
        <v>449</v>
      </c>
      <c r="I2" s="189"/>
      <c r="J2" s="127">
        <v>2</v>
      </c>
      <c r="K2" s="29"/>
      <c r="L2" s="29"/>
    </row>
    <row r="3" spans="1:12">
      <c r="A3" s="87" t="s">
        <v>1974</v>
      </c>
      <c r="B3" s="27" t="s">
        <v>1975</v>
      </c>
      <c r="C3" s="46"/>
      <c r="D3" s="46" t="s">
        <v>48</v>
      </c>
      <c r="E3" s="46" t="s">
        <v>1976</v>
      </c>
      <c r="F3" s="47">
        <v>416471007</v>
      </c>
      <c r="G3" s="47">
        <v>4167217</v>
      </c>
      <c r="H3" s="228" t="s">
        <v>449</v>
      </c>
      <c r="I3" s="189"/>
      <c r="J3" s="127">
        <v>2</v>
      </c>
      <c r="K3" s="29"/>
      <c r="L3" s="29"/>
    </row>
    <row r="4" spans="1:12">
      <c r="A4" s="87" t="s">
        <v>1977</v>
      </c>
      <c r="B4" s="27" t="s">
        <v>1975</v>
      </c>
      <c r="C4" s="46" t="s">
        <v>1978</v>
      </c>
      <c r="E4" s="46"/>
      <c r="F4" s="33"/>
      <c r="G4" s="33"/>
      <c r="H4" s="33"/>
      <c r="I4" s="72" t="s">
        <v>1979</v>
      </c>
      <c r="J4" s="128">
        <v>1</v>
      </c>
      <c r="K4" s="29"/>
      <c r="L4" s="29"/>
    </row>
    <row r="5" spans="1:12">
      <c r="A5" s="87" t="s">
        <v>1980</v>
      </c>
      <c r="B5" s="27" t="s">
        <v>1975</v>
      </c>
      <c r="C5" s="46" t="s">
        <v>1981</v>
      </c>
      <c r="D5" s="46" t="s">
        <v>48</v>
      </c>
      <c r="E5" s="46" t="s">
        <v>1982</v>
      </c>
      <c r="F5" s="47">
        <v>57177007</v>
      </c>
      <c r="G5" s="47">
        <v>4210989</v>
      </c>
      <c r="H5" s="33" t="s">
        <v>449</v>
      </c>
      <c r="I5" s="189"/>
      <c r="J5" s="127">
        <v>2</v>
      </c>
      <c r="K5" s="29"/>
      <c r="L5" s="29"/>
    </row>
    <row r="6" spans="1:12" ht="30">
      <c r="A6" s="204" t="s">
        <v>1983</v>
      </c>
      <c r="B6" s="106" t="s">
        <v>1984</v>
      </c>
      <c r="C6" s="22"/>
      <c r="D6" s="22"/>
      <c r="E6" s="22"/>
      <c r="F6" s="114"/>
      <c r="G6" s="114"/>
      <c r="H6" s="114"/>
      <c r="I6" s="85"/>
      <c r="J6" s="22"/>
      <c r="K6" s="29"/>
      <c r="L6" s="29"/>
    </row>
    <row r="7" spans="1:12">
      <c r="A7" s="204" t="s">
        <v>1985</v>
      </c>
      <c r="B7" s="106" t="s">
        <v>1986</v>
      </c>
      <c r="C7" s="23"/>
      <c r="D7" s="23"/>
      <c r="E7" s="23"/>
      <c r="F7" s="116"/>
      <c r="G7" s="33"/>
      <c r="H7" s="33"/>
      <c r="I7" s="189"/>
      <c r="K7" s="29"/>
      <c r="L7" s="29"/>
    </row>
    <row r="8" spans="1:12" ht="30">
      <c r="A8" s="205" t="s">
        <v>1987</v>
      </c>
      <c r="B8" s="23"/>
      <c r="C8" s="23" t="s">
        <v>1988</v>
      </c>
      <c r="D8" s="23" t="s">
        <v>48</v>
      </c>
      <c r="E8" s="23" t="s">
        <v>1989</v>
      </c>
      <c r="F8" s="116" t="s">
        <v>1990</v>
      </c>
      <c r="G8" s="116" t="s">
        <v>1991</v>
      </c>
      <c r="H8" s="48" t="s">
        <v>449</v>
      </c>
      <c r="I8" s="229" t="s">
        <v>1992</v>
      </c>
      <c r="J8" s="201">
        <v>2</v>
      </c>
      <c r="K8" s="29"/>
      <c r="L8" s="29"/>
    </row>
    <row r="9" spans="1:12" ht="30">
      <c r="A9" s="206" t="s">
        <v>1993</v>
      </c>
      <c r="B9" s="22"/>
      <c r="C9" s="22" t="s">
        <v>1994</v>
      </c>
      <c r="D9" s="22"/>
      <c r="E9" s="22"/>
      <c r="F9" s="114"/>
      <c r="G9" s="114"/>
      <c r="H9" s="33"/>
      <c r="I9" s="85" t="s">
        <v>1995</v>
      </c>
      <c r="J9" s="202">
        <v>2</v>
      </c>
      <c r="K9" s="29"/>
      <c r="L9" s="29"/>
    </row>
    <row r="10" spans="1:12">
      <c r="A10" s="206" t="s">
        <v>1996</v>
      </c>
      <c r="B10" s="22"/>
      <c r="C10" s="22" t="s">
        <v>1997</v>
      </c>
      <c r="D10" s="22"/>
      <c r="E10" s="22"/>
      <c r="F10" s="114"/>
      <c r="G10" s="33"/>
      <c r="H10" s="33"/>
      <c r="I10" s="85"/>
      <c r="J10" s="203">
        <v>0</v>
      </c>
      <c r="K10" s="29"/>
      <c r="L10" s="29"/>
    </row>
    <row r="11" spans="1:12" ht="45">
      <c r="A11" s="206" t="s">
        <v>1998</v>
      </c>
      <c r="B11" s="22"/>
      <c r="C11" s="22" t="s">
        <v>1999</v>
      </c>
      <c r="D11" s="22"/>
      <c r="E11" s="22"/>
      <c r="F11" s="114" t="s">
        <v>653</v>
      </c>
      <c r="G11" s="114" t="s">
        <v>653</v>
      </c>
      <c r="H11" s="114"/>
      <c r="I11" s="85"/>
      <c r="J11" s="203">
        <v>0</v>
      </c>
      <c r="K11" s="29"/>
      <c r="L11" s="29"/>
    </row>
    <row r="12" spans="1:12" ht="30">
      <c r="A12" s="204" t="s">
        <v>2000</v>
      </c>
      <c r="B12" s="106" t="s">
        <v>2001</v>
      </c>
      <c r="C12" s="22"/>
      <c r="D12" s="22"/>
      <c r="E12" s="22"/>
      <c r="F12" s="114"/>
      <c r="G12" s="114"/>
      <c r="H12" s="33"/>
      <c r="I12" s="189"/>
      <c r="K12" s="29"/>
      <c r="L12" s="29"/>
    </row>
    <row r="13" spans="1:12" ht="30">
      <c r="A13" s="206" t="s">
        <v>2002</v>
      </c>
      <c r="B13" s="22"/>
      <c r="C13" s="22" t="s">
        <v>2003</v>
      </c>
      <c r="D13" s="22"/>
      <c r="E13" s="22"/>
      <c r="F13" s="114"/>
      <c r="G13" s="114"/>
      <c r="H13" s="114"/>
      <c r="I13" s="85" t="s">
        <v>2004</v>
      </c>
      <c r="J13" s="128">
        <v>1</v>
      </c>
      <c r="K13" s="29"/>
      <c r="L13" s="29"/>
    </row>
    <row r="14" spans="1:12">
      <c r="F14" s="189"/>
      <c r="G14" s="189"/>
      <c r="H14" s="189"/>
      <c r="I14" s="189"/>
      <c r="K14" s="29"/>
      <c r="L14" s="29"/>
    </row>
    <row r="15" spans="1:12">
      <c r="F15" s="189"/>
      <c r="G15" s="189"/>
      <c r="H15" s="189"/>
      <c r="I15" s="189"/>
      <c r="J15" s="126">
        <v>2</v>
      </c>
    </row>
    <row r="16" spans="1:12">
      <c r="F16" s="189"/>
      <c r="G16" s="189"/>
      <c r="H16" s="189"/>
      <c r="I16" s="189"/>
      <c r="J16" s="128">
        <f>COUNT(J13,J4)</f>
        <v>2</v>
      </c>
    </row>
    <row r="17" spans="6:10">
      <c r="F17" s="189"/>
      <c r="G17" s="189"/>
      <c r="H17" s="189"/>
      <c r="I17" s="189"/>
      <c r="J17" s="127">
        <f>COUNT(J8:J9,J5,J2:J3)</f>
        <v>5</v>
      </c>
    </row>
    <row r="18" spans="6:10">
      <c r="F18" s="189"/>
      <c r="G18" s="189"/>
      <c r="H18" s="189"/>
      <c r="I18" s="189"/>
      <c r="J18" s="27">
        <f>SUM(J15:J17)</f>
        <v>9</v>
      </c>
    </row>
    <row r="19" spans="6:10">
      <c r="F19" s="189"/>
      <c r="G19" s="189"/>
      <c r="H19" s="189"/>
      <c r="I19" s="189"/>
    </row>
    <row r="20" spans="6:10">
      <c r="F20" s="189"/>
      <c r="G20" s="189"/>
      <c r="H20" s="189"/>
      <c r="I20" s="189"/>
    </row>
    <row r="21" spans="6:10">
      <c r="F21" s="189"/>
      <c r="G21" s="189"/>
      <c r="H21" s="189"/>
      <c r="I21" s="18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CE23-D1B8-4C82-AF2E-F03053628E8B}">
  <dimension ref="A1:O162"/>
  <sheetViews>
    <sheetView topLeftCell="A48" workbookViewId="0">
      <selection activeCell="E50" sqref="E50"/>
    </sheetView>
  </sheetViews>
  <sheetFormatPr defaultRowHeight="15"/>
  <cols>
    <col min="1" max="1" width="9.140625" style="27"/>
    <col min="2" max="2" width="21.7109375" style="27" customWidth="1"/>
    <col min="3" max="3" width="27.5703125" style="27" customWidth="1"/>
    <col min="4" max="4" width="19" style="27" customWidth="1"/>
    <col min="5" max="5" width="36.5703125" customWidth="1"/>
    <col min="6" max="6" width="27.7109375" style="6" customWidth="1"/>
    <col min="7" max="7" width="20.42578125" style="4" customWidth="1"/>
    <col min="8" max="8" width="14.42578125" style="134" customWidth="1"/>
    <col min="9" max="9" width="32.28515625" style="134" customWidth="1"/>
    <col min="10" max="10" width="9.140625" style="134"/>
  </cols>
  <sheetData>
    <row r="1" spans="1:15" s="5" customFormat="1">
      <c r="A1" s="67"/>
      <c r="B1" s="68" t="s">
        <v>30</v>
      </c>
      <c r="C1" s="67" t="s">
        <v>31</v>
      </c>
      <c r="D1" s="67" t="s">
        <v>32</v>
      </c>
      <c r="E1" s="207" t="s">
        <v>1970</v>
      </c>
      <c r="F1" s="146" t="s">
        <v>34</v>
      </c>
      <c r="G1" s="147" t="s">
        <v>35</v>
      </c>
      <c r="H1" s="132" t="s">
        <v>438</v>
      </c>
      <c r="I1" s="133" t="s">
        <v>36</v>
      </c>
      <c r="J1" s="133" t="s">
        <v>1174</v>
      </c>
    </row>
    <row r="2" spans="1:15">
      <c r="A2" s="87" t="s">
        <v>2005</v>
      </c>
      <c r="B2" s="141" t="s">
        <v>2006</v>
      </c>
      <c r="C2" s="87"/>
      <c r="D2" s="87"/>
      <c r="E2" s="208"/>
      <c r="F2" s="148"/>
      <c r="G2" s="149"/>
      <c r="H2" s="135"/>
    </row>
    <row r="3" spans="1:15">
      <c r="A3" s="87" t="s">
        <v>2007</v>
      </c>
      <c r="B3" s="141"/>
      <c r="C3" s="87" t="s">
        <v>2008</v>
      </c>
      <c r="D3" s="87" t="s">
        <v>48</v>
      </c>
      <c r="E3" s="208" t="s">
        <v>2009</v>
      </c>
      <c r="F3" s="148">
        <v>65653002</v>
      </c>
      <c r="G3" s="149">
        <v>4280520</v>
      </c>
      <c r="H3" s="135" t="s">
        <v>1724</v>
      </c>
      <c r="J3" s="150">
        <v>2</v>
      </c>
      <c r="N3" s="2"/>
      <c r="O3" s="2"/>
    </row>
    <row r="4" spans="1:15">
      <c r="A4" s="87" t="s">
        <v>2010</v>
      </c>
      <c r="B4" s="141"/>
      <c r="C4" s="87" t="s">
        <v>2011</v>
      </c>
      <c r="D4" s="87" t="s">
        <v>48</v>
      </c>
      <c r="E4" s="208"/>
      <c r="F4" s="148" t="s">
        <v>2012</v>
      </c>
      <c r="G4" s="149">
        <v>4313591</v>
      </c>
      <c r="H4" s="135" t="s">
        <v>1724</v>
      </c>
      <c r="J4" s="150">
        <v>2</v>
      </c>
      <c r="N4" s="2"/>
      <c r="O4" s="2"/>
    </row>
    <row r="5" spans="1:15">
      <c r="A5" s="87" t="s">
        <v>2013</v>
      </c>
      <c r="B5" s="141"/>
      <c r="C5" s="87" t="s">
        <v>2014</v>
      </c>
      <c r="D5" s="87" t="s">
        <v>48</v>
      </c>
      <c r="E5" s="208"/>
      <c r="F5" s="148" t="s">
        <v>2015</v>
      </c>
      <c r="G5" s="149">
        <v>45771331</v>
      </c>
      <c r="H5" s="135" t="s">
        <v>449</v>
      </c>
      <c r="J5" s="150">
        <v>2</v>
      </c>
      <c r="N5" s="2"/>
      <c r="O5" s="2"/>
    </row>
    <row r="6" spans="1:15">
      <c r="A6" s="87" t="s">
        <v>2016</v>
      </c>
      <c r="B6" s="141"/>
      <c r="C6" s="87" t="s">
        <v>2017</v>
      </c>
      <c r="D6" s="87" t="s">
        <v>48</v>
      </c>
      <c r="E6" s="208"/>
      <c r="F6" s="148">
        <v>75367002</v>
      </c>
      <c r="G6" s="149">
        <v>4326744</v>
      </c>
      <c r="H6" s="135" t="s">
        <v>1724</v>
      </c>
      <c r="J6" s="150">
        <v>2</v>
      </c>
      <c r="N6" s="2"/>
      <c r="O6" s="2"/>
    </row>
    <row r="7" spans="1:15" ht="18">
      <c r="A7" s="87" t="s">
        <v>2018</v>
      </c>
      <c r="B7" s="141" t="s">
        <v>2019</v>
      </c>
      <c r="C7" s="87" t="s">
        <v>2020</v>
      </c>
      <c r="D7" s="87" t="s">
        <v>48</v>
      </c>
      <c r="E7" s="208" t="s">
        <v>2021</v>
      </c>
      <c r="F7" s="148" t="s">
        <v>2022</v>
      </c>
      <c r="G7" s="149">
        <v>4020553</v>
      </c>
      <c r="H7" s="135" t="s">
        <v>1724</v>
      </c>
      <c r="J7" s="150">
        <v>2</v>
      </c>
      <c r="N7" s="2"/>
      <c r="O7" s="2"/>
    </row>
    <row r="8" spans="1:15">
      <c r="A8" s="87" t="s">
        <v>2023</v>
      </c>
      <c r="B8" s="141" t="s">
        <v>2024</v>
      </c>
      <c r="C8" s="87"/>
      <c r="D8" s="87"/>
      <c r="E8" s="208"/>
      <c r="F8" s="148"/>
      <c r="G8" s="149"/>
      <c r="H8" s="135"/>
      <c r="N8" s="2"/>
      <c r="O8" s="2"/>
    </row>
    <row r="9" spans="1:15">
      <c r="A9" s="87" t="s">
        <v>2025</v>
      </c>
      <c r="B9" s="141"/>
      <c r="C9" s="87" t="s">
        <v>2026</v>
      </c>
      <c r="D9" s="87" t="s">
        <v>48</v>
      </c>
      <c r="E9" s="209"/>
      <c r="F9" s="151" t="s">
        <v>2027</v>
      </c>
      <c r="G9" s="149">
        <v>4061893</v>
      </c>
      <c r="H9" s="135" t="s">
        <v>1724</v>
      </c>
      <c r="J9" s="150">
        <v>2</v>
      </c>
      <c r="N9" s="2"/>
      <c r="O9" s="2"/>
    </row>
    <row r="10" spans="1:15">
      <c r="A10" s="87" t="s">
        <v>2028</v>
      </c>
      <c r="B10" s="141" t="s">
        <v>2029</v>
      </c>
      <c r="C10" s="87"/>
      <c r="D10" s="87" t="s">
        <v>48</v>
      </c>
      <c r="E10" s="208" t="s">
        <v>2030</v>
      </c>
      <c r="F10" s="151" t="s">
        <v>1723</v>
      </c>
      <c r="G10" s="149">
        <v>4242723</v>
      </c>
      <c r="H10" s="135" t="s">
        <v>1724</v>
      </c>
      <c r="J10" s="150">
        <v>2</v>
      </c>
      <c r="N10" s="2"/>
      <c r="O10" s="2"/>
    </row>
    <row r="11" spans="1:15">
      <c r="A11" s="87" t="s">
        <v>2031</v>
      </c>
      <c r="B11" s="141"/>
      <c r="C11" s="87" t="s">
        <v>2032</v>
      </c>
      <c r="D11" s="87"/>
      <c r="E11" s="208"/>
      <c r="F11" s="148"/>
      <c r="G11" s="152"/>
      <c r="H11" s="135"/>
      <c r="I11" s="136" t="s">
        <v>1269</v>
      </c>
      <c r="J11" s="150">
        <v>2</v>
      </c>
      <c r="N11" s="2"/>
      <c r="O11" s="2"/>
    </row>
    <row r="12" spans="1:15">
      <c r="A12" s="87" t="s">
        <v>2033</v>
      </c>
      <c r="B12" s="87" t="s">
        <v>2034</v>
      </c>
      <c r="C12" s="87" t="s">
        <v>2034</v>
      </c>
      <c r="E12" s="208"/>
      <c r="F12" s="148"/>
      <c r="G12" s="152"/>
      <c r="H12" s="135"/>
      <c r="I12" s="136" t="s">
        <v>1688</v>
      </c>
      <c r="J12" s="150">
        <v>2</v>
      </c>
      <c r="N12" s="2"/>
      <c r="O12" s="2"/>
    </row>
    <row r="13" spans="1:15">
      <c r="A13" s="87" t="s">
        <v>2035</v>
      </c>
      <c r="B13" s="87" t="s">
        <v>2034</v>
      </c>
      <c r="C13" s="87" t="s">
        <v>2036</v>
      </c>
      <c r="D13" s="87"/>
      <c r="E13" s="209"/>
      <c r="F13" s="148"/>
      <c r="G13" s="149"/>
      <c r="H13" s="135"/>
      <c r="I13" s="136" t="s">
        <v>1269</v>
      </c>
      <c r="J13" s="150">
        <v>2</v>
      </c>
      <c r="N13" s="2"/>
      <c r="O13" s="2"/>
    </row>
    <row r="14" spans="1:15">
      <c r="A14" s="87" t="s">
        <v>2037</v>
      </c>
      <c r="B14" s="87" t="s">
        <v>2034</v>
      </c>
      <c r="C14" s="87" t="s">
        <v>2038</v>
      </c>
      <c r="D14" s="87"/>
      <c r="E14" s="209"/>
      <c r="F14" s="148"/>
      <c r="G14" s="149"/>
      <c r="H14" s="135"/>
      <c r="I14" s="136" t="s">
        <v>1269</v>
      </c>
      <c r="J14" s="150">
        <v>2</v>
      </c>
      <c r="N14" s="2"/>
      <c r="O14" s="2"/>
    </row>
    <row r="15" spans="1:15">
      <c r="A15" s="87" t="s">
        <v>2039</v>
      </c>
      <c r="B15" s="141"/>
      <c r="C15" s="87" t="s">
        <v>2040</v>
      </c>
      <c r="D15" s="87"/>
      <c r="E15" s="208"/>
      <c r="F15" s="148"/>
      <c r="G15" s="149"/>
      <c r="H15" s="135"/>
      <c r="I15" s="136" t="s">
        <v>1269</v>
      </c>
      <c r="J15" s="150">
        <v>2</v>
      </c>
      <c r="N15" s="2"/>
      <c r="O15" s="2"/>
    </row>
    <row r="16" spans="1:15">
      <c r="A16" s="87" t="s">
        <v>2041</v>
      </c>
      <c r="B16" s="141"/>
      <c r="C16" s="87" t="s">
        <v>2042</v>
      </c>
      <c r="D16" s="87"/>
      <c r="E16" s="208"/>
      <c r="F16" s="148"/>
      <c r="G16" s="149"/>
      <c r="H16" s="135"/>
      <c r="I16" s="136" t="s">
        <v>1269</v>
      </c>
      <c r="J16" s="150">
        <v>2</v>
      </c>
      <c r="N16" s="2"/>
      <c r="O16" s="2"/>
    </row>
    <row r="17" spans="1:15">
      <c r="A17" s="87" t="s">
        <v>2043</v>
      </c>
      <c r="B17" s="141" t="s">
        <v>2044</v>
      </c>
      <c r="C17" s="87"/>
      <c r="D17" s="87"/>
      <c r="E17" s="208"/>
      <c r="F17" s="148"/>
      <c r="G17" s="149"/>
      <c r="H17" s="135"/>
      <c r="J17" s="153"/>
      <c r="N17" s="2"/>
      <c r="O17" s="2"/>
    </row>
    <row r="18" spans="1:15">
      <c r="A18" s="87" t="s">
        <v>2045</v>
      </c>
      <c r="B18" s="141"/>
      <c r="C18" s="87" t="s">
        <v>2046</v>
      </c>
      <c r="D18" s="87"/>
      <c r="E18" s="208"/>
      <c r="F18" s="148"/>
      <c r="G18" s="149" t="s">
        <v>2047</v>
      </c>
      <c r="H18" s="135"/>
      <c r="I18" s="136" t="s">
        <v>1233</v>
      </c>
      <c r="J18" s="150">
        <v>2</v>
      </c>
      <c r="N18" s="2"/>
      <c r="O18" s="2"/>
    </row>
    <row r="19" spans="1:15">
      <c r="A19" s="87" t="s">
        <v>2048</v>
      </c>
      <c r="B19" s="141"/>
      <c r="C19" s="87" t="s">
        <v>2049</v>
      </c>
      <c r="D19" s="87"/>
      <c r="E19" s="208"/>
      <c r="F19" s="148"/>
      <c r="G19" s="149" t="s">
        <v>2047</v>
      </c>
      <c r="H19" s="135"/>
      <c r="I19" s="136" t="s">
        <v>1233</v>
      </c>
      <c r="J19" s="150">
        <v>2</v>
      </c>
      <c r="N19" s="2"/>
      <c r="O19" s="2"/>
    </row>
    <row r="20" spans="1:15">
      <c r="A20" s="87" t="s">
        <v>2050</v>
      </c>
      <c r="B20" s="141"/>
      <c r="C20" s="87" t="s">
        <v>2051</v>
      </c>
      <c r="D20" s="87"/>
      <c r="E20" s="208"/>
      <c r="F20" s="148"/>
      <c r="G20" s="149" t="s">
        <v>2047</v>
      </c>
      <c r="H20" s="135"/>
      <c r="I20" s="136" t="s">
        <v>1233</v>
      </c>
      <c r="J20" s="150">
        <v>2</v>
      </c>
      <c r="N20" s="2"/>
      <c r="O20" s="2"/>
    </row>
    <row r="21" spans="1:15">
      <c r="A21" s="87" t="s">
        <v>2052</v>
      </c>
      <c r="B21" s="141"/>
      <c r="C21" s="87" t="s">
        <v>2053</v>
      </c>
      <c r="D21" s="87"/>
      <c r="E21" s="208"/>
      <c r="F21" s="148"/>
      <c r="G21" s="149" t="s">
        <v>2047</v>
      </c>
      <c r="H21" s="135"/>
      <c r="I21" s="136" t="s">
        <v>1233</v>
      </c>
      <c r="J21" s="150">
        <v>2</v>
      </c>
      <c r="N21" s="2"/>
      <c r="O21" s="2"/>
    </row>
    <row r="22" spans="1:15">
      <c r="A22" s="87" t="s">
        <v>2054</v>
      </c>
      <c r="B22" s="141" t="s">
        <v>2055</v>
      </c>
      <c r="C22" s="87"/>
      <c r="D22" s="87" t="s">
        <v>79</v>
      </c>
      <c r="E22" s="208" t="s">
        <v>2056</v>
      </c>
      <c r="F22" s="151" t="s">
        <v>2057</v>
      </c>
      <c r="G22" s="149">
        <v>4133840</v>
      </c>
      <c r="H22" s="135" t="s">
        <v>1724</v>
      </c>
      <c r="J22" s="150">
        <v>2</v>
      </c>
      <c r="N22" s="2"/>
      <c r="O22" s="2"/>
    </row>
    <row r="23" spans="1:15" ht="18">
      <c r="A23" s="87" t="s">
        <v>2058</v>
      </c>
      <c r="B23" s="141"/>
      <c r="C23" s="90" t="s">
        <v>2059</v>
      </c>
      <c r="D23" s="87" t="s">
        <v>79</v>
      </c>
      <c r="E23" s="208" t="s">
        <v>2060</v>
      </c>
      <c r="F23" s="148">
        <v>59328004</v>
      </c>
      <c r="G23" s="149">
        <v>4241837</v>
      </c>
      <c r="H23" s="135" t="s">
        <v>1724</v>
      </c>
      <c r="J23" s="150">
        <v>2</v>
      </c>
      <c r="N23" s="2"/>
      <c r="O23" s="2"/>
    </row>
    <row r="24" spans="1:15" ht="18">
      <c r="A24" s="87" t="s">
        <v>2061</v>
      </c>
      <c r="B24" s="141"/>
      <c r="C24" s="90" t="s">
        <v>2062</v>
      </c>
      <c r="D24" s="87" t="s">
        <v>79</v>
      </c>
      <c r="E24" s="208" t="s">
        <v>2063</v>
      </c>
      <c r="F24" s="148">
        <v>50834005</v>
      </c>
      <c r="G24" s="149">
        <v>4176265</v>
      </c>
      <c r="H24" s="135" t="s">
        <v>1724</v>
      </c>
      <c r="J24" s="150">
        <v>2</v>
      </c>
      <c r="N24" s="2"/>
      <c r="O24" s="2"/>
    </row>
    <row r="25" spans="1:15">
      <c r="A25" s="87" t="s">
        <v>2064</v>
      </c>
      <c r="B25" s="141"/>
      <c r="C25" s="90" t="s">
        <v>2065</v>
      </c>
      <c r="D25" s="87" t="s">
        <v>79</v>
      </c>
      <c r="E25" s="208" t="s">
        <v>2066</v>
      </c>
      <c r="F25" s="148">
        <v>29893006</v>
      </c>
      <c r="G25" s="149">
        <v>4106714</v>
      </c>
      <c r="H25" s="135" t="s">
        <v>1724</v>
      </c>
      <c r="J25" s="150">
        <v>2</v>
      </c>
      <c r="N25" s="2"/>
      <c r="O25" s="2"/>
    </row>
    <row r="26" spans="1:15">
      <c r="A26" s="87" t="s">
        <v>2067</v>
      </c>
      <c r="B26" s="141" t="s">
        <v>2068</v>
      </c>
      <c r="C26" s="87"/>
      <c r="D26" s="87"/>
      <c r="E26" s="208"/>
      <c r="F26" s="148"/>
      <c r="G26" s="149"/>
      <c r="H26" s="135"/>
      <c r="N26" s="2"/>
      <c r="O26" s="2"/>
    </row>
    <row r="27" spans="1:15">
      <c r="A27" s="87" t="s">
        <v>2069</v>
      </c>
      <c r="B27" s="87" t="s">
        <v>2070</v>
      </c>
      <c r="D27" s="87"/>
      <c r="E27" s="208"/>
      <c r="F27" s="148"/>
      <c r="G27" s="149"/>
      <c r="H27" s="135"/>
      <c r="N27" s="2"/>
      <c r="O27" s="2"/>
    </row>
    <row r="28" spans="1:15">
      <c r="A28" s="87" t="s">
        <v>2071</v>
      </c>
      <c r="B28" s="87" t="s">
        <v>2070</v>
      </c>
      <c r="C28" s="87" t="s">
        <v>2072</v>
      </c>
      <c r="E28" s="208"/>
      <c r="F28" s="148"/>
      <c r="G28" s="149" t="s">
        <v>2073</v>
      </c>
      <c r="H28" s="135"/>
      <c r="I28" s="134" t="s">
        <v>996</v>
      </c>
      <c r="J28" s="150">
        <v>2</v>
      </c>
      <c r="N28" s="2"/>
      <c r="O28" s="2"/>
    </row>
    <row r="29" spans="1:15">
      <c r="A29" s="87" t="s">
        <v>2074</v>
      </c>
      <c r="B29" s="87" t="s">
        <v>2070</v>
      </c>
      <c r="C29" s="87" t="s">
        <v>2075</v>
      </c>
      <c r="E29" s="208"/>
      <c r="F29" s="148"/>
      <c r="G29" s="149" t="s">
        <v>2073</v>
      </c>
      <c r="H29" s="135"/>
      <c r="I29" s="134" t="s">
        <v>996</v>
      </c>
      <c r="J29" s="150">
        <v>2</v>
      </c>
      <c r="N29" s="2"/>
      <c r="O29" s="2"/>
    </row>
    <row r="30" spans="1:15">
      <c r="A30" s="87" t="s">
        <v>2076</v>
      </c>
      <c r="B30" s="87" t="s">
        <v>2070</v>
      </c>
      <c r="C30" s="87" t="s">
        <v>2077</v>
      </c>
      <c r="E30" s="208"/>
      <c r="F30" s="148"/>
      <c r="G30" s="149" t="s">
        <v>2073</v>
      </c>
      <c r="H30" s="135"/>
      <c r="I30" s="134" t="s">
        <v>996</v>
      </c>
      <c r="J30" s="150">
        <v>2</v>
      </c>
      <c r="N30" s="2"/>
      <c r="O30" s="2"/>
    </row>
    <row r="31" spans="1:15">
      <c r="A31" s="87" t="s">
        <v>2078</v>
      </c>
      <c r="B31" s="87" t="s">
        <v>2070</v>
      </c>
      <c r="C31" s="87" t="s">
        <v>2079</v>
      </c>
      <c r="E31" s="208"/>
      <c r="F31" s="148"/>
      <c r="G31" s="149" t="s">
        <v>2073</v>
      </c>
      <c r="H31" s="135"/>
      <c r="I31" s="134" t="s">
        <v>996</v>
      </c>
      <c r="J31" s="150">
        <v>2</v>
      </c>
      <c r="N31" s="2"/>
      <c r="O31" s="2"/>
    </row>
    <row r="32" spans="1:15">
      <c r="A32" s="87" t="s">
        <v>2080</v>
      </c>
      <c r="B32" s="141" t="s">
        <v>2081</v>
      </c>
      <c r="C32" s="87"/>
      <c r="D32" s="87"/>
      <c r="E32" s="208"/>
      <c r="F32" s="148"/>
      <c r="G32" s="149"/>
      <c r="H32" s="135"/>
      <c r="N32" s="2"/>
      <c r="O32" s="2"/>
    </row>
    <row r="33" spans="1:15">
      <c r="A33" s="87" t="s">
        <v>2082</v>
      </c>
      <c r="B33" s="87" t="s">
        <v>2070</v>
      </c>
      <c r="C33" s="87"/>
      <c r="E33" s="208"/>
      <c r="F33" s="148"/>
      <c r="G33" s="149"/>
      <c r="H33" s="135"/>
      <c r="N33" s="2"/>
      <c r="O33" s="2"/>
    </row>
    <row r="34" spans="1:15">
      <c r="A34" s="87" t="s">
        <v>2083</v>
      </c>
      <c r="B34" s="87"/>
      <c r="C34" s="90" t="s">
        <v>2084</v>
      </c>
      <c r="E34" s="208"/>
      <c r="F34" s="148"/>
      <c r="G34" s="149" t="s">
        <v>2073</v>
      </c>
      <c r="H34" s="135"/>
      <c r="I34" s="134" t="s">
        <v>996</v>
      </c>
      <c r="J34" s="150">
        <v>2</v>
      </c>
      <c r="N34" s="2"/>
      <c r="O34" s="2"/>
    </row>
    <row r="35" spans="1:15">
      <c r="A35" s="87" t="s">
        <v>2085</v>
      </c>
      <c r="B35" s="87"/>
      <c r="C35" s="90" t="s">
        <v>2086</v>
      </c>
      <c r="E35" s="208"/>
      <c r="F35" s="148"/>
      <c r="G35" s="149" t="s">
        <v>2073</v>
      </c>
      <c r="H35" s="135"/>
      <c r="I35" s="134" t="s">
        <v>996</v>
      </c>
      <c r="J35" s="150">
        <v>2</v>
      </c>
      <c r="N35" s="2"/>
      <c r="O35" s="2"/>
    </row>
    <row r="36" spans="1:15">
      <c r="A36" s="87" t="s">
        <v>2087</v>
      </c>
      <c r="B36" s="87"/>
      <c r="C36" s="87" t="s">
        <v>2077</v>
      </c>
      <c r="E36" s="208"/>
      <c r="F36" s="148"/>
      <c r="G36" s="149" t="s">
        <v>2073</v>
      </c>
      <c r="H36" s="135"/>
      <c r="I36" s="134" t="s">
        <v>996</v>
      </c>
      <c r="J36" s="150">
        <v>2</v>
      </c>
      <c r="N36" s="2"/>
      <c r="O36" s="2"/>
    </row>
    <row r="37" spans="1:15">
      <c r="A37" s="87" t="s">
        <v>2088</v>
      </c>
      <c r="B37" s="87"/>
      <c r="C37" s="87" t="s">
        <v>2079</v>
      </c>
      <c r="E37" s="208"/>
      <c r="F37" s="148"/>
      <c r="G37" s="149" t="s">
        <v>2073</v>
      </c>
      <c r="H37" s="135"/>
      <c r="I37" s="134" t="s">
        <v>996</v>
      </c>
      <c r="J37" s="150">
        <v>2</v>
      </c>
      <c r="N37" s="2"/>
      <c r="O37" s="2"/>
    </row>
    <row r="38" spans="1:15">
      <c r="A38" s="87" t="s">
        <v>2089</v>
      </c>
      <c r="B38" s="141" t="s">
        <v>2090</v>
      </c>
      <c r="C38" s="87"/>
      <c r="D38" s="87"/>
      <c r="E38" s="208"/>
      <c r="F38" s="148"/>
      <c r="G38" s="149"/>
      <c r="H38" s="135"/>
      <c r="N38" s="2"/>
      <c r="O38" s="2"/>
    </row>
    <row r="39" spans="1:15">
      <c r="A39" s="87" t="s">
        <v>2091</v>
      </c>
      <c r="B39" s="87" t="s">
        <v>2070</v>
      </c>
      <c r="C39" s="87"/>
      <c r="E39" s="208"/>
      <c r="F39" s="148"/>
      <c r="G39" s="149"/>
      <c r="H39" s="135"/>
      <c r="N39" s="2"/>
      <c r="O39" s="2"/>
    </row>
    <row r="40" spans="1:15">
      <c r="A40" s="87" t="s">
        <v>2092</v>
      </c>
      <c r="B40" s="87"/>
      <c r="C40" s="90" t="s">
        <v>2084</v>
      </c>
      <c r="E40" s="208"/>
      <c r="F40" s="148"/>
      <c r="G40" s="149" t="s">
        <v>2073</v>
      </c>
      <c r="H40" s="135"/>
      <c r="I40" s="134" t="s">
        <v>996</v>
      </c>
      <c r="J40" s="150">
        <v>2</v>
      </c>
      <c r="N40" s="2"/>
      <c r="O40" s="2"/>
    </row>
    <row r="41" spans="1:15">
      <c r="A41" s="87" t="s">
        <v>2093</v>
      </c>
      <c r="B41" s="87"/>
      <c r="C41" s="90" t="s">
        <v>2086</v>
      </c>
      <c r="E41" s="208"/>
      <c r="F41" s="148"/>
      <c r="G41" s="149" t="s">
        <v>2073</v>
      </c>
      <c r="H41" s="135"/>
      <c r="I41" s="134" t="s">
        <v>996</v>
      </c>
      <c r="J41" s="150">
        <v>2</v>
      </c>
      <c r="N41" s="2"/>
      <c r="O41" s="2"/>
    </row>
    <row r="42" spans="1:15">
      <c r="A42" s="87" t="s">
        <v>2094</v>
      </c>
      <c r="B42" s="87"/>
      <c r="C42" s="87" t="s">
        <v>2077</v>
      </c>
      <c r="E42" s="208"/>
      <c r="F42" s="148"/>
      <c r="G42" s="149" t="s">
        <v>2073</v>
      </c>
      <c r="H42" s="135"/>
      <c r="I42" s="134" t="s">
        <v>996</v>
      </c>
      <c r="J42" s="150">
        <v>2</v>
      </c>
      <c r="N42" s="2"/>
      <c r="O42" s="2"/>
    </row>
    <row r="43" spans="1:15">
      <c r="A43" s="87" t="s">
        <v>2095</v>
      </c>
      <c r="B43" s="87"/>
      <c r="C43" s="87" t="s">
        <v>2079</v>
      </c>
      <c r="E43" s="208"/>
      <c r="F43" s="148"/>
      <c r="G43" s="149" t="s">
        <v>2073</v>
      </c>
      <c r="H43" s="135"/>
      <c r="I43" s="134" t="s">
        <v>996</v>
      </c>
      <c r="J43" s="150">
        <v>2</v>
      </c>
      <c r="N43" s="2"/>
      <c r="O43" s="2"/>
    </row>
    <row r="44" spans="1:15">
      <c r="A44" s="87" t="s">
        <v>2096</v>
      </c>
      <c r="B44" s="141" t="s">
        <v>2097</v>
      </c>
      <c r="C44" s="87"/>
      <c r="D44" s="87"/>
      <c r="E44" s="208"/>
      <c r="F44" s="148"/>
      <c r="G44" s="149"/>
      <c r="H44" s="135"/>
      <c r="N44" s="2"/>
      <c r="O44" s="2"/>
    </row>
    <row r="45" spans="1:15">
      <c r="A45" s="87" t="s">
        <v>2098</v>
      </c>
      <c r="B45" s="141"/>
      <c r="C45" s="87" t="s">
        <v>2099</v>
      </c>
      <c r="D45" s="101"/>
      <c r="E45" s="210"/>
      <c r="F45" s="154"/>
      <c r="G45" s="155"/>
      <c r="H45" s="137"/>
      <c r="J45" s="163">
        <v>0</v>
      </c>
      <c r="N45" s="2"/>
      <c r="O45" s="2"/>
    </row>
    <row r="46" spans="1:15">
      <c r="A46" s="87" t="s">
        <v>2100</v>
      </c>
      <c r="B46" s="87" t="s">
        <v>2101</v>
      </c>
      <c r="C46" s="87" t="s">
        <v>2101</v>
      </c>
      <c r="D46" s="139" t="s">
        <v>48</v>
      </c>
      <c r="E46" s="210" t="s">
        <v>2102</v>
      </c>
      <c r="F46" s="154">
        <v>224164009</v>
      </c>
      <c r="G46" s="155">
        <v>4072605</v>
      </c>
      <c r="H46" s="137" t="s">
        <v>449</v>
      </c>
      <c r="J46" s="156">
        <v>1</v>
      </c>
      <c r="N46" s="2"/>
      <c r="O46" s="2"/>
    </row>
    <row r="47" spans="1:15">
      <c r="A47" s="87" t="s">
        <v>2103</v>
      </c>
      <c r="B47" s="87" t="s">
        <v>2101</v>
      </c>
      <c r="C47" s="87" t="s">
        <v>2104</v>
      </c>
      <c r="D47" s="139" t="s">
        <v>2105</v>
      </c>
      <c r="E47" s="210" t="s">
        <v>2106</v>
      </c>
      <c r="F47" s="154">
        <v>211</v>
      </c>
      <c r="G47" s="154">
        <v>291</v>
      </c>
      <c r="H47" s="137" t="s">
        <v>2107</v>
      </c>
      <c r="I47" s="136"/>
      <c r="J47" s="156">
        <v>1</v>
      </c>
      <c r="N47" s="2"/>
      <c r="O47" s="2"/>
    </row>
    <row r="48" spans="1:15">
      <c r="A48" s="87" t="s">
        <v>2108</v>
      </c>
      <c r="B48" s="87" t="s">
        <v>2101</v>
      </c>
      <c r="C48" s="87" t="s">
        <v>2109</v>
      </c>
      <c r="D48" s="139" t="s">
        <v>48</v>
      </c>
      <c r="E48" s="211" t="s">
        <v>2110</v>
      </c>
      <c r="F48" s="154">
        <v>433641000124108</v>
      </c>
      <c r="G48" s="155">
        <v>762911</v>
      </c>
      <c r="H48" s="137" t="s">
        <v>449</v>
      </c>
      <c r="J48" s="150">
        <v>2</v>
      </c>
      <c r="N48" s="2"/>
      <c r="O48" s="2"/>
    </row>
    <row r="49" spans="1:15">
      <c r="A49" s="87" t="s">
        <v>2111</v>
      </c>
      <c r="B49" s="87" t="s">
        <v>2101</v>
      </c>
      <c r="C49" s="87" t="s">
        <v>2112</v>
      </c>
      <c r="D49" s="139"/>
      <c r="E49" s="210"/>
      <c r="F49" s="154"/>
      <c r="G49" s="154"/>
      <c r="H49" s="137"/>
      <c r="I49" s="136"/>
      <c r="J49" s="163">
        <v>0</v>
      </c>
      <c r="N49" s="2"/>
      <c r="O49" s="2"/>
    </row>
    <row r="50" spans="1:15">
      <c r="A50" s="87" t="s">
        <v>2113</v>
      </c>
      <c r="B50" s="87" t="s">
        <v>2101</v>
      </c>
      <c r="C50" s="87" t="s">
        <v>2114</v>
      </c>
      <c r="D50" s="139" t="s">
        <v>2105</v>
      </c>
      <c r="E50" s="210" t="s">
        <v>2115</v>
      </c>
      <c r="F50" s="154">
        <v>72</v>
      </c>
      <c r="G50" s="155">
        <v>342</v>
      </c>
      <c r="H50" s="137" t="s">
        <v>2107</v>
      </c>
      <c r="J50" s="156">
        <v>1</v>
      </c>
      <c r="N50" s="2"/>
      <c r="O50" s="2"/>
    </row>
    <row r="51" spans="1:15">
      <c r="A51" s="87" t="s">
        <v>2116</v>
      </c>
      <c r="B51" s="87" t="s">
        <v>2101</v>
      </c>
      <c r="C51" s="87" t="s">
        <v>2117</v>
      </c>
      <c r="D51" s="139" t="s">
        <v>48</v>
      </c>
      <c r="E51" s="211" t="s">
        <v>2118</v>
      </c>
      <c r="F51" s="154">
        <v>314847007</v>
      </c>
      <c r="G51" s="155">
        <v>4151302</v>
      </c>
      <c r="H51" s="137" t="s">
        <v>449</v>
      </c>
      <c r="J51" s="150">
        <v>2</v>
      </c>
      <c r="N51" s="2"/>
      <c r="O51" s="2"/>
    </row>
    <row r="52" spans="1:15">
      <c r="A52" s="87" t="s">
        <v>2119</v>
      </c>
      <c r="B52" s="87" t="s">
        <v>2101</v>
      </c>
      <c r="C52" s="87" t="s">
        <v>2120</v>
      </c>
      <c r="D52" s="139" t="s">
        <v>48</v>
      </c>
      <c r="E52" s="210" t="s">
        <v>2121</v>
      </c>
      <c r="F52" s="155" t="s">
        <v>2122</v>
      </c>
      <c r="G52" s="155">
        <v>762841</v>
      </c>
      <c r="H52" s="137" t="s">
        <v>449</v>
      </c>
      <c r="J52" s="150">
        <v>2</v>
      </c>
      <c r="N52" s="2"/>
      <c r="O52" s="2"/>
    </row>
    <row r="53" spans="1:15">
      <c r="A53" s="87" t="s">
        <v>2123</v>
      </c>
      <c r="B53" s="141" t="s">
        <v>2124</v>
      </c>
      <c r="C53" s="87"/>
      <c r="D53" s="87"/>
      <c r="E53" s="208"/>
      <c r="F53" s="148"/>
      <c r="G53" s="149"/>
      <c r="H53" s="135"/>
      <c r="N53" s="2"/>
      <c r="O53" s="2"/>
    </row>
    <row r="54" spans="1:15">
      <c r="A54" s="87" t="s">
        <v>2125</v>
      </c>
      <c r="B54" s="87" t="s">
        <v>2126</v>
      </c>
      <c r="D54" s="87"/>
      <c r="E54" s="208"/>
      <c r="F54" s="148"/>
      <c r="G54" s="149"/>
      <c r="H54" s="135"/>
      <c r="N54" s="2"/>
      <c r="O54" s="2"/>
    </row>
    <row r="55" spans="1:15">
      <c r="A55" s="87" t="s">
        <v>2127</v>
      </c>
      <c r="B55" s="87" t="s">
        <v>2126</v>
      </c>
      <c r="C55" s="87" t="s">
        <v>2128</v>
      </c>
      <c r="D55" s="27" t="s">
        <v>48</v>
      </c>
      <c r="E55" s="208"/>
      <c r="F55" s="148" t="s">
        <v>2129</v>
      </c>
      <c r="G55" s="149">
        <v>4052476</v>
      </c>
      <c r="H55" s="135" t="s">
        <v>449</v>
      </c>
      <c r="J55" s="150">
        <v>2</v>
      </c>
      <c r="N55" s="2"/>
      <c r="O55" s="2"/>
    </row>
    <row r="56" spans="1:15">
      <c r="A56" s="87" t="s">
        <v>2130</v>
      </c>
      <c r="B56" s="87" t="s">
        <v>2126</v>
      </c>
      <c r="C56" s="87" t="s">
        <v>2131</v>
      </c>
      <c r="D56" s="27" t="s">
        <v>48</v>
      </c>
      <c r="E56" s="208" t="s">
        <v>2132</v>
      </c>
      <c r="F56" s="151" t="s">
        <v>2133</v>
      </c>
      <c r="G56" s="149">
        <v>4024469</v>
      </c>
      <c r="H56" s="135" t="s">
        <v>449</v>
      </c>
      <c r="J56" s="150">
        <v>2</v>
      </c>
      <c r="N56" s="2"/>
      <c r="O56" s="2"/>
    </row>
    <row r="57" spans="1:15">
      <c r="A57" s="87" t="s">
        <v>2134</v>
      </c>
      <c r="B57" s="87" t="s">
        <v>2126</v>
      </c>
      <c r="C57" s="87" t="s">
        <v>2135</v>
      </c>
      <c r="D57" s="27" t="s">
        <v>48</v>
      </c>
      <c r="E57" s="208" t="s">
        <v>2136</v>
      </c>
      <c r="F57" s="148">
        <v>765060000</v>
      </c>
      <c r="G57" s="149">
        <v>35622840</v>
      </c>
      <c r="H57" s="135" t="s">
        <v>1199</v>
      </c>
      <c r="J57" s="150">
        <v>2</v>
      </c>
      <c r="N57" s="2"/>
      <c r="O57" s="2"/>
    </row>
    <row r="58" spans="1:15">
      <c r="A58" s="87" t="s">
        <v>2137</v>
      </c>
      <c r="B58" s="87" t="s">
        <v>2126</v>
      </c>
      <c r="C58" s="87" t="s">
        <v>2138</v>
      </c>
      <c r="D58" s="27" t="s">
        <v>48</v>
      </c>
      <c r="E58" s="208" t="s">
        <v>2139</v>
      </c>
      <c r="F58" s="151" t="s">
        <v>2140</v>
      </c>
      <c r="G58" s="149">
        <v>35622822</v>
      </c>
      <c r="H58" s="135" t="s">
        <v>1199</v>
      </c>
      <c r="J58" s="150">
        <v>2</v>
      </c>
      <c r="N58" s="2"/>
      <c r="O58" s="2"/>
    </row>
    <row r="59" spans="1:15">
      <c r="A59" s="87" t="s">
        <v>2141</v>
      </c>
      <c r="B59" s="87" t="s">
        <v>2126</v>
      </c>
      <c r="C59" s="87" t="s">
        <v>2142</v>
      </c>
      <c r="D59" s="27" t="s">
        <v>48</v>
      </c>
      <c r="E59" s="208"/>
      <c r="F59" s="148" t="s">
        <v>2143</v>
      </c>
      <c r="G59" s="149">
        <v>4090871</v>
      </c>
      <c r="H59" s="135" t="s">
        <v>449</v>
      </c>
      <c r="J59" s="150">
        <v>2</v>
      </c>
      <c r="N59" s="2"/>
      <c r="O59" s="2"/>
    </row>
    <row r="60" spans="1:15">
      <c r="A60" s="87" t="s">
        <v>2144</v>
      </c>
      <c r="B60" s="87" t="s">
        <v>2126</v>
      </c>
      <c r="C60" s="87" t="s">
        <v>2145</v>
      </c>
      <c r="D60" s="27" t="s">
        <v>48</v>
      </c>
      <c r="E60" s="208" t="s">
        <v>2146</v>
      </c>
      <c r="F60" s="148" t="s">
        <v>2147</v>
      </c>
      <c r="G60" s="149">
        <v>35622818</v>
      </c>
      <c r="H60" s="135" t="s">
        <v>1199</v>
      </c>
      <c r="J60" s="150">
        <v>2</v>
      </c>
      <c r="N60" s="2"/>
      <c r="O60" s="2"/>
    </row>
    <row r="61" spans="1:15">
      <c r="A61" s="87" t="s">
        <v>2148</v>
      </c>
      <c r="B61" s="87" t="s">
        <v>2149</v>
      </c>
      <c r="D61" s="87"/>
      <c r="E61" s="208"/>
      <c r="F61" s="148"/>
      <c r="G61" s="149"/>
      <c r="H61" s="135"/>
      <c r="N61" s="2"/>
      <c r="O61" s="2"/>
    </row>
    <row r="62" spans="1:15">
      <c r="A62" s="87" t="s">
        <v>2150</v>
      </c>
      <c r="B62" s="87" t="s">
        <v>2149</v>
      </c>
      <c r="C62" s="87" t="s">
        <v>2128</v>
      </c>
      <c r="D62" s="27" t="s">
        <v>48</v>
      </c>
      <c r="E62" s="208"/>
      <c r="F62" s="148" t="s">
        <v>2129</v>
      </c>
      <c r="G62" s="149">
        <v>4052476</v>
      </c>
      <c r="H62" s="135" t="s">
        <v>449</v>
      </c>
      <c r="I62" s="134" t="s">
        <v>1717</v>
      </c>
      <c r="J62" s="156">
        <v>1</v>
      </c>
      <c r="N62" s="2"/>
      <c r="O62" s="2"/>
    </row>
    <row r="63" spans="1:15">
      <c r="A63" s="87" t="s">
        <v>2151</v>
      </c>
      <c r="B63" s="87" t="s">
        <v>2149</v>
      </c>
      <c r="C63" s="87" t="s">
        <v>2131</v>
      </c>
      <c r="D63" s="27" t="s">
        <v>48</v>
      </c>
      <c r="E63" s="208" t="s">
        <v>2132</v>
      </c>
      <c r="F63" s="151" t="s">
        <v>2133</v>
      </c>
      <c r="G63" s="149">
        <v>4024469</v>
      </c>
      <c r="H63" s="135" t="s">
        <v>449</v>
      </c>
      <c r="J63" s="156">
        <v>1</v>
      </c>
      <c r="N63" s="2"/>
      <c r="O63" s="2"/>
    </row>
    <row r="64" spans="1:15">
      <c r="A64" s="87" t="s">
        <v>2152</v>
      </c>
      <c r="B64" s="87" t="s">
        <v>2149</v>
      </c>
      <c r="C64" s="87" t="s">
        <v>2135</v>
      </c>
      <c r="D64" s="27" t="s">
        <v>48</v>
      </c>
      <c r="E64" s="208" t="s">
        <v>2136</v>
      </c>
      <c r="F64" s="148">
        <v>765060000</v>
      </c>
      <c r="G64" s="149">
        <v>35622840</v>
      </c>
      <c r="H64" s="135" t="s">
        <v>1199</v>
      </c>
      <c r="J64" s="156">
        <v>1</v>
      </c>
      <c r="N64" s="2"/>
      <c r="O64" s="2"/>
    </row>
    <row r="65" spans="1:15">
      <c r="A65" s="87" t="s">
        <v>2153</v>
      </c>
      <c r="B65" s="87" t="s">
        <v>2149</v>
      </c>
      <c r="C65" s="87" t="s">
        <v>2138</v>
      </c>
      <c r="D65" s="27" t="s">
        <v>48</v>
      </c>
      <c r="E65" s="208" t="s">
        <v>2139</v>
      </c>
      <c r="F65" s="151" t="s">
        <v>2140</v>
      </c>
      <c r="G65" s="149">
        <v>35622822</v>
      </c>
      <c r="H65" s="135" t="s">
        <v>1199</v>
      </c>
      <c r="J65" s="156">
        <v>1</v>
      </c>
      <c r="N65" s="2"/>
      <c r="O65" s="2"/>
    </row>
    <row r="66" spans="1:15">
      <c r="A66" s="87" t="s">
        <v>2154</v>
      </c>
      <c r="B66" s="87" t="s">
        <v>2149</v>
      </c>
      <c r="C66" s="87" t="s">
        <v>2142</v>
      </c>
      <c r="D66" s="27" t="s">
        <v>48</v>
      </c>
      <c r="E66" s="208"/>
      <c r="F66" s="148" t="s">
        <v>2143</v>
      </c>
      <c r="G66" s="149">
        <v>4090871</v>
      </c>
      <c r="H66" s="135" t="s">
        <v>449</v>
      </c>
      <c r="J66" s="156">
        <v>1</v>
      </c>
      <c r="N66" s="2"/>
      <c r="O66" s="2"/>
    </row>
    <row r="67" spans="1:15">
      <c r="A67" s="87" t="s">
        <v>2155</v>
      </c>
      <c r="B67" s="87" t="s">
        <v>2149</v>
      </c>
      <c r="C67" s="87" t="s">
        <v>2145</v>
      </c>
      <c r="D67" s="27" t="s">
        <v>48</v>
      </c>
      <c r="E67" s="208" t="s">
        <v>2146</v>
      </c>
      <c r="F67" s="148" t="s">
        <v>2147</v>
      </c>
      <c r="G67" s="149">
        <v>35622818</v>
      </c>
      <c r="H67" s="135" t="s">
        <v>1199</v>
      </c>
      <c r="J67" s="156">
        <v>1</v>
      </c>
      <c r="N67" s="2"/>
      <c r="O67" s="2"/>
    </row>
    <row r="68" spans="1:15">
      <c r="A68" s="87" t="s">
        <v>2156</v>
      </c>
      <c r="B68" s="141" t="s">
        <v>2157</v>
      </c>
      <c r="C68" s="140"/>
      <c r="D68" s="140"/>
      <c r="E68" s="212"/>
      <c r="F68" s="148"/>
      <c r="G68" s="157"/>
      <c r="H68" s="135"/>
      <c r="N68" s="2"/>
      <c r="O68" s="2"/>
    </row>
    <row r="69" spans="1:15">
      <c r="A69" s="87" t="s">
        <v>2158</v>
      </c>
      <c r="B69" s="140"/>
      <c r="C69" s="87" t="s">
        <v>2159</v>
      </c>
      <c r="D69" s="140"/>
      <c r="E69" s="212"/>
      <c r="F69" s="158"/>
      <c r="G69" s="159"/>
      <c r="H69" s="135"/>
      <c r="N69" s="2"/>
      <c r="O69" s="2"/>
    </row>
    <row r="70" spans="1:15">
      <c r="A70" s="87" t="s">
        <v>2160</v>
      </c>
      <c r="B70" s="87" t="s">
        <v>2161</v>
      </c>
      <c r="D70" s="87"/>
      <c r="E70" s="209"/>
      <c r="F70" s="158"/>
      <c r="G70" s="160"/>
      <c r="H70" s="135"/>
      <c r="N70" s="2"/>
      <c r="O70" s="2"/>
    </row>
    <row r="71" spans="1:15">
      <c r="A71" s="87" t="s">
        <v>2162</v>
      </c>
      <c r="B71" s="87" t="s">
        <v>2161</v>
      </c>
      <c r="C71" s="87" t="s">
        <v>2163</v>
      </c>
      <c r="D71" s="27" t="s">
        <v>48</v>
      </c>
      <c r="E71" s="208" t="s">
        <v>2164</v>
      </c>
      <c r="F71" s="158">
        <v>5794003</v>
      </c>
      <c r="G71" s="161">
        <v>4240096</v>
      </c>
      <c r="H71" s="135" t="s">
        <v>449</v>
      </c>
      <c r="J71" s="150">
        <v>2</v>
      </c>
      <c r="N71" s="2"/>
      <c r="O71" s="2"/>
    </row>
    <row r="72" spans="1:15">
      <c r="A72" s="87" t="s">
        <v>2165</v>
      </c>
      <c r="B72" s="87" t="s">
        <v>2161</v>
      </c>
      <c r="C72" s="87" t="s">
        <v>2166</v>
      </c>
      <c r="D72" s="27" t="s">
        <v>48</v>
      </c>
      <c r="E72" s="208" t="s">
        <v>2167</v>
      </c>
      <c r="F72" s="158" t="s">
        <v>2168</v>
      </c>
      <c r="G72" s="161">
        <v>4267572</v>
      </c>
      <c r="H72" s="135" t="s">
        <v>449</v>
      </c>
      <c r="J72" s="150">
        <v>2</v>
      </c>
      <c r="N72" s="2"/>
      <c r="O72" s="2"/>
    </row>
    <row r="73" spans="1:15">
      <c r="A73" s="87" t="s">
        <v>2169</v>
      </c>
      <c r="B73" s="87" t="s">
        <v>2161</v>
      </c>
      <c r="C73" s="87" t="s">
        <v>2170</v>
      </c>
      <c r="D73" s="27" t="s">
        <v>48</v>
      </c>
      <c r="E73" s="208" t="s">
        <v>2171</v>
      </c>
      <c r="F73" s="158">
        <v>78153003</v>
      </c>
      <c r="G73" s="161">
        <v>4302177</v>
      </c>
      <c r="H73" s="135" t="s">
        <v>449</v>
      </c>
      <c r="J73" s="150">
        <v>2</v>
      </c>
      <c r="N73" s="2"/>
      <c r="O73" s="2"/>
    </row>
    <row r="74" spans="1:15">
      <c r="A74" s="87" t="s">
        <v>2172</v>
      </c>
      <c r="B74" s="87"/>
      <c r="C74" s="87"/>
      <c r="D74" s="87" t="s">
        <v>2173</v>
      </c>
      <c r="E74" s="208"/>
      <c r="F74" s="158"/>
      <c r="G74" s="160"/>
      <c r="H74" s="135"/>
      <c r="J74" s="163">
        <v>0</v>
      </c>
      <c r="N74" s="2"/>
      <c r="O74" s="2"/>
    </row>
    <row r="75" spans="1:15">
      <c r="A75" s="87" t="s">
        <v>2174</v>
      </c>
      <c r="B75" s="87" t="s">
        <v>2175</v>
      </c>
      <c r="C75" s="87" t="s">
        <v>2176</v>
      </c>
      <c r="D75" s="87" t="s">
        <v>48</v>
      </c>
      <c r="E75" s="212" t="s">
        <v>2177</v>
      </c>
      <c r="F75" s="158" t="s">
        <v>2178</v>
      </c>
      <c r="G75" s="159">
        <v>4072598</v>
      </c>
      <c r="H75" s="135" t="s">
        <v>449</v>
      </c>
      <c r="J75" s="150">
        <v>2</v>
      </c>
      <c r="N75" s="2"/>
      <c r="O75" s="2"/>
    </row>
    <row r="76" spans="1:15">
      <c r="A76" s="87" t="s">
        <v>2179</v>
      </c>
      <c r="B76" s="87" t="s">
        <v>2175</v>
      </c>
      <c r="C76" s="87" t="s">
        <v>2180</v>
      </c>
      <c r="D76" s="87" t="s">
        <v>48</v>
      </c>
      <c r="E76" s="212" t="s">
        <v>2181</v>
      </c>
      <c r="F76" s="158">
        <v>387972009</v>
      </c>
      <c r="G76" s="161">
        <v>4302848</v>
      </c>
      <c r="H76" s="135" t="s">
        <v>449</v>
      </c>
      <c r="J76" s="150">
        <v>2</v>
      </c>
      <c r="N76" s="2"/>
      <c r="O76" s="2"/>
    </row>
    <row r="77" spans="1:15">
      <c r="A77" s="87" t="s">
        <v>2182</v>
      </c>
      <c r="B77" s="87" t="s">
        <v>2175</v>
      </c>
      <c r="C77" s="87" t="s">
        <v>905</v>
      </c>
      <c r="D77" s="87" t="s">
        <v>48</v>
      </c>
      <c r="E77" s="212" t="s">
        <v>2183</v>
      </c>
      <c r="F77" s="162" t="s">
        <v>2184</v>
      </c>
      <c r="G77" s="161">
        <v>40488452</v>
      </c>
      <c r="H77" s="135" t="s">
        <v>449</v>
      </c>
      <c r="J77" s="150">
        <v>2</v>
      </c>
      <c r="N77" s="2"/>
      <c r="O77" s="2"/>
    </row>
    <row r="78" spans="1:15">
      <c r="A78" s="87" t="s">
        <v>2185</v>
      </c>
      <c r="B78" s="87" t="s">
        <v>2175</v>
      </c>
      <c r="C78" s="87" t="s">
        <v>907</v>
      </c>
      <c r="D78" s="87" t="s">
        <v>48</v>
      </c>
      <c r="E78" s="212" t="s">
        <v>2186</v>
      </c>
      <c r="F78" s="162" t="s">
        <v>2187</v>
      </c>
      <c r="G78" s="161">
        <v>40491509</v>
      </c>
      <c r="H78" s="135" t="s">
        <v>449</v>
      </c>
      <c r="J78" s="150">
        <v>2</v>
      </c>
      <c r="N78" s="2"/>
      <c r="O78" s="2"/>
    </row>
    <row r="79" spans="1:15">
      <c r="A79" s="87" t="s">
        <v>2188</v>
      </c>
      <c r="B79" s="87" t="s">
        <v>2175</v>
      </c>
      <c r="C79" s="87" t="s">
        <v>2189</v>
      </c>
      <c r="D79" s="87" t="s">
        <v>48</v>
      </c>
      <c r="E79" s="208" t="s">
        <v>2190</v>
      </c>
      <c r="F79" s="158">
        <v>392386008</v>
      </c>
      <c r="G79" s="160">
        <v>4311188</v>
      </c>
      <c r="H79" s="135" t="s">
        <v>449</v>
      </c>
      <c r="J79" s="150">
        <v>2</v>
      </c>
      <c r="N79" s="2"/>
      <c r="O79" s="2"/>
    </row>
    <row r="80" spans="1:15">
      <c r="A80" s="87" t="s">
        <v>2191</v>
      </c>
      <c r="B80" s="87" t="s">
        <v>2175</v>
      </c>
      <c r="C80" s="87" t="s">
        <v>2192</v>
      </c>
      <c r="D80" s="87" t="s">
        <v>48</v>
      </c>
      <c r="E80" s="208" t="s">
        <v>2193</v>
      </c>
      <c r="F80" s="158">
        <v>125076001</v>
      </c>
      <c r="G80" s="160">
        <v>4052896</v>
      </c>
      <c r="H80" s="135" t="s">
        <v>449</v>
      </c>
      <c r="J80" s="150">
        <v>2</v>
      </c>
      <c r="N80" s="2"/>
      <c r="O80" s="2"/>
    </row>
    <row r="81" spans="1:15">
      <c r="A81" s="87" t="s">
        <v>2194</v>
      </c>
      <c r="B81" s="87" t="s">
        <v>2175</v>
      </c>
      <c r="C81" s="87" t="s">
        <v>2195</v>
      </c>
      <c r="D81" s="87" t="s">
        <v>48</v>
      </c>
      <c r="E81" s="212" t="s">
        <v>2196</v>
      </c>
      <c r="F81" s="158" t="s">
        <v>2197</v>
      </c>
      <c r="G81" s="161">
        <v>4213421</v>
      </c>
      <c r="H81" s="135" t="s">
        <v>449</v>
      </c>
      <c r="J81" s="150">
        <v>2</v>
      </c>
      <c r="N81" s="2"/>
      <c r="O81" s="2"/>
    </row>
    <row r="82" spans="1:15">
      <c r="A82" s="87" t="s">
        <v>2198</v>
      </c>
      <c r="B82" s="87" t="s">
        <v>2175</v>
      </c>
      <c r="C82" s="87" t="s">
        <v>663</v>
      </c>
      <c r="D82" s="87" t="s">
        <v>48</v>
      </c>
      <c r="E82" s="212"/>
      <c r="F82" s="158" t="s">
        <v>2199</v>
      </c>
      <c r="G82" s="161">
        <v>4235765</v>
      </c>
      <c r="H82" s="135" t="s">
        <v>449</v>
      </c>
      <c r="J82" s="150">
        <v>2</v>
      </c>
      <c r="N82" s="2"/>
      <c r="O82" s="2"/>
    </row>
    <row r="83" spans="1:15">
      <c r="A83" s="87" t="s">
        <v>2200</v>
      </c>
      <c r="B83" s="87" t="s">
        <v>2175</v>
      </c>
      <c r="C83" s="87" t="s">
        <v>2201</v>
      </c>
      <c r="D83" s="87" t="s">
        <v>48</v>
      </c>
      <c r="E83" s="208"/>
      <c r="F83" s="158" t="s">
        <v>2202</v>
      </c>
      <c r="G83" s="160">
        <v>4228075</v>
      </c>
      <c r="H83" s="135" t="s">
        <v>449</v>
      </c>
      <c r="J83" s="150">
        <v>2</v>
      </c>
      <c r="N83" s="2"/>
      <c r="O83" s="2"/>
    </row>
    <row r="84" spans="1:15">
      <c r="A84" s="87" t="s">
        <v>2203</v>
      </c>
      <c r="B84" s="87" t="s">
        <v>2175</v>
      </c>
      <c r="C84" s="87" t="s">
        <v>2204</v>
      </c>
      <c r="D84" s="87" t="s">
        <v>2205</v>
      </c>
      <c r="E84" s="208"/>
      <c r="F84" s="158">
        <v>332491000009109</v>
      </c>
      <c r="G84" s="160">
        <v>42598408</v>
      </c>
      <c r="H84" s="135" t="s">
        <v>449</v>
      </c>
      <c r="J84" s="150">
        <v>2</v>
      </c>
      <c r="N84" s="2"/>
      <c r="O84" s="2"/>
    </row>
    <row r="85" spans="1:15">
      <c r="A85" s="87" t="s">
        <v>2206</v>
      </c>
      <c r="B85" s="87" t="s">
        <v>2175</v>
      </c>
      <c r="C85" s="87" t="s">
        <v>2207</v>
      </c>
      <c r="D85" s="87" t="s">
        <v>48</v>
      </c>
      <c r="E85" s="212"/>
      <c r="F85" s="158" t="s">
        <v>2208</v>
      </c>
      <c r="G85" s="161">
        <v>4337541</v>
      </c>
      <c r="H85" s="135" t="s">
        <v>449</v>
      </c>
      <c r="J85" s="150">
        <v>2</v>
      </c>
      <c r="N85" s="2"/>
      <c r="O85" s="2"/>
    </row>
    <row r="86" spans="1:15">
      <c r="A86" s="87" t="s">
        <v>2209</v>
      </c>
      <c r="B86" s="90" t="s">
        <v>2210</v>
      </c>
      <c r="C86" s="216"/>
      <c r="D86" s="216"/>
      <c r="E86" s="209"/>
      <c r="F86" s="158"/>
      <c r="G86" s="159"/>
      <c r="H86" s="135"/>
      <c r="N86" s="2"/>
      <c r="O86" s="2"/>
    </row>
    <row r="87" spans="1:15">
      <c r="A87" s="87" t="s">
        <v>2211</v>
      </c>
      <c r="B87" s="90" t="s">
        <v>2212</v>
      </c>
      <c r="C87" s="216"/>
      <c r="D87" s="138"/>
      <c r="E87" s="209"/>
      <c r="F87" s="158"/>
      <c r="G87" s="159"/>
      <c r="H87" s="135"/>
      <c r="N87" s="2"/>
      <c r="O87" s="2"/>
    </row>
    <row r="88" spans="1:15">
      <c r="A88" s="87" t="s">
        <v>2213</v>
      </c>
      <c r="B88" s="216"/>
      <c r="C88" s="90" t="s">
        <v>2214</v>
      </c>
      <c r="D88" s="138"/>
      <c r="E88" s="209"/>
      <c r="F88" s="135" t="s">
        <v>653</v>
      </c>
      <c r="G88" s="135" t="s">
        <v>653</v>
      </c>
      <c r="H88" s="135"/>
      <c r="J88" s="163">
        <v>0</v>
      </c>
      <c r="N88" s="2"/>
      <c r="O88" s="2"/>
    </row>
    <row r="89" spans="1:15">
      <c r="A89" s="87" t="s">
        <v>2215</v>
      </c>
      <c r="B89" s="216"/>
      <c r="C89" s="90" t="s">
        <v>2216</v>
      </c>
      <c r="D89" s="138"/>
      <c r="E89" s="209"/>
      <c r="F89" s="135" t="s">
        <v>653</v>
      </c>
      <c r="G89" s="135" t="s">
        <v>653</v>
      </c>
      <c r="H89" s="135"/>
      <c r="J89" s="163">
        <v>0</v>
      </c>
      <c r="N89" s="2"/>
      <c r="O89" s="2"/>
    </row>
    <row r="90" spans="1:15">
      <c r="A90" s="87" t="s">
        <v>2217</v>
      </c>
      <c r="B90" s="216"/>
      <c r="C90" s="90" t="s">
        <v>2218</v>
      </c>
      <c r="D90" s="138"/>
      <c r="E90" s="209"/>
      <c r="F90" s="135" t="s">
        <v>653</v>
      </c>
      <c r="G90" s="135" t="s">
        <v>653</v>
      </c>
      <c r="H90" s="135"/>
      <c r="J90" s="163">
        <v>0</v>
      </c>
      <c r="N90" s="2"/>
      <c r="O90" s="2"/>
    </row>
    <row r="91" spans="1:15">
      <c r="A91" s="87" t="s">
        <v>2219</v>
      </c>
      <c r="B91" s="216"/>
      <c r="C91" s="90" t="s">
        <v>2220</v>
      </c>
      <c r="D91" s="138"/>
      <c r="E91" s="209"/>
      <c r="F91" s="135" t="s">
        <v>653</v>
      </c>
      <c r="G91" s="135" t="s">
        <v>653</v>
      </c>
      <c r="H91" s="135"/>
      <c r="J91" s="163">
        <v>0</v>
      </c>
      <c r="N91" s="2"/>
      <c r="O91" s="2"/>
    </row>
    <row r="92" spans="1:15">
      <c r="A92" s="87" t="s">
        <v>2221</v>
      </c>
      <c r="B92" s="216"/>
      <c r="C92" s="90" t="s">
        <v>2222</v>
      </c>
      <c r="D92" s="138"/>
      <c r="E92" s="209"/>
      <c r="F92" s="135" t="s">
        <v>653</v>
      </c>
      <c r="G92" s="135" t="s">
        <v>653</v>
      </c>
      <c r="H92" s="135"/>
      <c r="J92" s="163">
        <v>0</v>
      </c>
      <c r="N92" s="2"/>
      <c r="O92" s="2"/>
    </row>
    <row r="93" spans="1:15">
      <c r="A93" s="87" t="s">
        <v>2223</v>
      </c>
      <c r="B93" s="216"/>
      <c r="C93" s="90" t="s">
        <v>2224</v>
      </c>
      <c r="D93" s="138"/>
      <c r="E93" s="209"/>
      <c r="F93" s="135" t="s">
        <v>653</v>
      </c>
      <c r="G93" s="135" t="s">
        <v>653</v>
      </c>
      <c r="H93" s="135"/>
      <c r="J93" s="163">
        <v>0</v>
      </c>
      <c r="N93" s="2"/>
      <c r="O93" s="2"/>
    </row>
    <row r="94" spans="1:15">
      <c r="A94" s="87" t="s">
        <v>2225</v>
      </c>
      <c r="B94" s="216"/>
      <c r="C94" s="90" t="s">
        <v>2226</v>
      </c>
      <c r="D94" s="138"/>
      <c r="E94" s="209"/>
      <c r="F94" s="135" t="s">
        <v>653</v>
      </c>
      <c r="G94" s="135" t="s">
        <v>653</v>
      </c>
      <c r="H94" s="135"/>
      <c r="J94" s="163">
        <v>0</v>
      </c>
      <c r="N94" s="2"/>
      <c r="O94" s="2"/>
    </row>
    <row r="95" spans="1:15">
      <c r="A95" s="87" t="s">
        <v>2227</v>
      </c>
      <c r="B95" s="90" t="s">
        <v>2228</v>
      </c>
      <c r="C95" s="90"/>
      <c r="D95" s="138"/>
      <c r="E95" s="209"/>
      <c r="F95" s="135" t="s">
        <v>653</v>
      </c>
      <c r="G95" s="135" t="s">
        <v>653</v>
      </c>
      <c r="H95" s="135"/>
      <c r="J95" s="163">
        <v>0</v>
      </c>
      <c r="N95" s="2"/>
      <c r="O95" s="2"/>
    </row>
    <row r="96" spans="1:15">
      <c r="A96" s="87" t="s">
        <v>2229</v>
      </c>
      <c r="B96" s="90"/>
      <c r="C96" s="90" t="s">
        <v>2230</v>
      </c>
      <c r="D96" s="138"/>
      <c r="E96" s="209"/>
      <c r="F96" s="135" t="s">
        <v>653</v>
      </c>
      <c r="G96" s="135" t="s">
        <v>653</v>
      </c>
      <c r="H96" s="135"/>
      <c r="J96" s="163">
        <v>0</v>
      </c>
      <c r="N96" s="2"/>
      <c r="O96" s="2"/>
    </row>
    <row r="97" spans="1:15">
      <c r="A97" s="87" t="s">
        <v>2231</v>
      </c>
      <c r="B97" s="90"/>
      <c r="C97" s="90" t="s">
        <v>1390</v>
      </c>
      <c r="D97" s="138"/>
      <c r="E97" s="209"/>
      <c r="F97" s="135" t="s">
        <v>653</v>
      </c>
      <c r="G97" s="135" t="s">
        <v>653</v>
      </c>
      <c r="H97" s="135"/>
      <c r="J97" s="163">
        <v>0</v>
      </c>
      <c r="N97" s="2"/>
      <c r="O97" s="2"/>
    </row>
    <row r="98" spans="1:15">
      <c r="A98" s="87" t="s">
        <v>2232</v>
      </c>
      <c r="B98" s="90"/>
      <c r="C98" s="90" t="s">
        <v>2233</v>
      </c>
      <c r="D98" s="138"/>
      <c r="E98" s="209"/>
      <c r="F98" s="135" t="s">
        <v>653</v>
      </c>
      <c r="G98" s="135" t="s">
        <v>653</v>
      </c>
      <c r="H98" s="135"/>
      <c r="J98" s="163">
        <v>0</v>
      </c>
      <c r="N98" s="2"/>
      <c r="O98" s="2"/>
    </row>
    <row r="99" spans="1:15">
      <c r="A99" s="87" t="s">
        <v>2234</v>
      </c>
      <c r="B99" s="90" t="s">
        <v>2233</v>
      </c>
      <c r="C99" s="217" t="s">
        <v>5</v>
      </c>
      <c r="D99" s="138"/>
      <c r="E99" s="209"/>
      <c r="F99" s="135" t="s">
        <v>653</v>
      </c>
      <c r="G99" s="135" t="s">
        <v>653</v>
      </c>
      <c r="H99" s="135"/>
      <c r="J99" s="163">
        <v>0</v>
      </c>
      <c r="N99" s="2"/>
      <c r="O99" s="2"/>
    </row>
    <row r="100" spans="1:15">
      <c r="A100" s="87" t="s">
        <v>2235</v>
      </c>
      <c r="B100" s="90" t="s">
        <v>2233</v>
      </c>
      <c r="C100" s="217" t="s">
        <v>358</v>
      </c>
      <c r="D100" s="138"/>
      <c r="E100" s="209"/>
      <c r="F100" s="135" t="s">
        <v>653</v>
      </c>
      <c r="G100" s="135" t="s">
        <v>653</v>
      </c>
      <c r="H100" s="135"/>
      <c r="J100" s="163">
        <v>0</v>
      </c>
      <c r="N100" s="2"/>
      <c r="O100" s="2"/>
    </row>
    <row r="101" spans="1:15">
      <c r="A101" s="87" t="s">
        <v>2236</v>
      </c>
      <c r="B101" s="90"/>
      <c r="C101" s="217" t="s">
        <v>2237</v>
      </c>
      <c r="D101" s="138"/>
      <c r="E101" s="209"/>
      <c r="F101" s="135" t="s">
        <v>653</v>
      </c>
      <c r="G101" s="135" t="s">
        <v>653</v>
      </c>
      <c r="H101" s="135"/>
      <c r="J101" s="163">
        <v>0</v>
      </c>
      <c r="N101" s="2"/>
      <c r="O101" s="2"/>
    </row>
    <row r="102" spans="1:15">
      <c r="A102" s="87" t="s">
        <v>2238</v>
      </c>
      <c r="B102" s="216"/>
      <c r="C102" s="90" t="s">
        <v>2239</v>
      </c>
      <c r="D102" s="216"/>
      <c r="E102" s="209"/>
      <c r="F102" s="135" t="s">
        <v>653</v>
      </c>
      <c r="G102" s="135" t="s">
        <v>653</v>
      </c>
      <c r="H102" s="135"/>
      <c r="J102" s="163">
        <v>0</v>
      </c>
      <c r="N102" s="2"/>
      <c r="O102" s="2"/>
    </row>
    <row r="103" spans="1:15">
      <c r="A103" s="87" t="s">
        <v>2240</v>
      </c>
      <c r="B103" s="90"/>
      <c r="C103" s="90" t="s">
        <v>2241</v>
      </c>
      <c r="D103" s="90"/>
      <c r="E103" s="209"/>
      <c r="F103" s="135" t="s">
        <v>653</v>
      </c>
      <c r="G103" s="135" t="s">
        <v>653</v>
      </c>
      <c r="H103" s="135"/>
      <c r="J103" s="163">
        <v>0</v>
      </c>
      <c r="N103" s="2"/>
      <c r="O103" s="2"/>
    </row>
    <row r="104" spans="1:15">
      <c r="A104" s="87" t="s">
        <v>2242</v>
      </c>
      <c r="B104" s="138"/>
      <c r="C104" s="90" t="s">
        <v>2243</v>
      </c>
      <c r="D104" s="216"/>
      <c r="E104" s="209"/>
      <c r="F104" s="135" t="s">
        <v>653</v>
      </c>
      <c r="G104" s="135" t="s">
        <v>653</v>
      </c>
      <c r="H104" s="135"/>
      <c r="J104" s="163">
        <v>0</v>
      </c>
      <c r="N104" s="2"/>
      <c r="O104" s="2"/>
    </row>
    <row r="105" spans="1:15">
      <c r="A105" s="87" t="s">
        <v>2244</v>
      </c>
      <c r="B105" s="90" t="s">
        <v>2245</v>
      </c>
      <c r="C105" s="90"/>
      <c r="D105" s="90"/>
      <c r="E105" s="209"/>
      <c r="F105" s="148"/>
      <c r="G105" s="164"/>
      <c r="H105" s="135"/>
      <c r="N105" s="2"/>
      <c r="O105" s="2"/>
    </row>
    <row r="106" spans="1:15">
      <c r="A106" s="87" t="s">
        <v>2246</v>
      </c>
      <c r="B106" s="90"/>
      <c r="C106" s="90" t="s">
        <v>2247</v>
      </c>
      <c r="D106" s="90"/>
      <c r="E106" s="209"/>
      <c r="F106" s="135" t="s">
        <v>653</v>
      </c>
      <c r="G106" s="135" t="s">
        <v>653</v>
      </c>
      <c r="H106" s="135"/>
      <c r="J106" s="163">
        <v>0</v>
      </c>
      <c r="N106" s="2"/>
      <c r="O106" s="2"/>
    </row>
    <row r="107" spans="1:15">
      <c r="A107" s="87" t="s">
        <v>2248</v>
      </c>
      <c r="B107" s="90"/>
      <c r="C107" s="90" t="s">
        <v>2249</v>
      </c>
      <c r="D107" s="90"/>
      <c r="E107" s="209"/>
      <c r="F107" s="135" t="s">
        <v>653</v>
      </c>
      <c r="G107" s="135" t="s">
        <v>653</v>
      </c>
      <c r="H107" s="135"/>
      <c r="J107" s="163">
        <v>0</v>
      </c>
      <c r="N107" s="2"/>
      <c r="O107" s="2"/>
    </row>
    <row r="108" spans="1:15">
      <c r="A108" s="87" t="s">
        <v>2250</v>
      </c>
      <c r="B108" s="90"/>
      <c r="C108" s="90" t="s">
        <v>2251</v>
      </c>
      <c r="D108" s="90"/>
      <c r="E108" s="209"/>
      <c r="F108" s="135" t="s">
        <v>653</v>
      </c>
      <c r="G108" s="135" t="s">
        <v>653</v>
      </c>
      <c r="H108" s="135"/>
      <c r="J108" s="163">
        <v>0</v>
      </c>
      <c r="N108" s="2"/>
      <c r="O108" s="2"/>
    </row>
    <row r="109" spans="1:15">
      <c r="A109" s="87" t="s">
        <v>2252</v>
      </c>
      <c r="B109" s="90"/>
      <c r="C109" s="90" t="s">
        <v>2253</v>
      </c>
      <c r="D109" s="90"/>
      <c r="E109" s="209"/>
      <c r="F109" s="135" t="s">
        <v>653</v>
      </c>
      <c r="G109" s="135" t="s">
        <v>653</v>
      </c>
      <c r="H109" s="135"/>
      <c r="J109" s="163">
        <v>0</v>
      </c>
      <c r="N109" s="2"/>
      <c r="O109" s="2"/>
    </row>
    <row r="110" spans="1:15">
      <c r="A110" s="87" t="s">
        <v>2254</v>
      </c>
      <c r="B110" s="90"/>
      <c r="C110" s="90" t="s">
        <v>2255</v>
      </c>
      <c r="D110" s="90"/>
      <c r="E110" s="209"/>
      <c r="F110" s="135" t="s">
        <v>653</v>
      </c>
      <c r="G110" s="135" t="s">
        <v>653</v>
      </c>
      <c r="H110" s="135"/>
      <c r="J110" s="163">
        <v>0</v>
      </c>
      <c r="N110" s="2"/>
      <c r="O110" s="2"/>
    </row>
    <row r="111" spans="1:15">
      <c r="A111" s="87" t="s">
        <v>2256</v>
      </c>
      <c r="B111" s="90"/>
      <c r="C111" s="90" t="s">
        <v>2257</v>
      </c>
      <c r="D111" s="90"/>
      <c r="E111" s="209"/>
      <c r="F111" s="135" t="s">
        <v>653</v>
      </c>
      <c r="G111" s="135" t="s">
        <v>653</v>
      </c>
      <c r="H111" s="135"/>
      <c r="J111" s="163">
        <v>0</v>
      </c>
      <c r="N111" s="2"/>
      <c r="O111" s="2"/>
    </row>
    <row r="112" spans="1:15">
      <c r="A112" s="87" t="s">
        <v>2258</v>
      </c>
      <c r="B112" s="90"/>
      <c r="C112" s="90" t="s">
        <v>2259</v>
      </c>
      <c r="D112" s="90"/>
      <c r="E112" s="209"/>
      <c r="F112" s="135" t="s">
        <v>653</v>
      </c>
      <c r="G112" s="135" t="s">
        <v>653</v>
      </c>
      <c r="H112" s="135"/>
      <c r="J112" s="163">
        <v>0</v>
      </c>
      <c r="N112" s="2"/>
      <c r="O112" s="2"/>
    </row>
    <row r="113" spans="1:15">
      <c r="A113" s="87" t="s">
        <v>2260</v>
      </c>
      <c r="B113" s="90" t="s">
        <v>2261</v>
      </c>
      <c r="C113" s="90" t="s">
        <v>2261</v>
      </c>
      <c r="D113" s="90"/>
      <c r="E113" s="209"/>
      <c r="F113" s="135" t="s">
        <v>653</v>
      </c>
      <c r="G113" s="135" t="s">
        <v>653</v>
      </c>
      <c r="H113" s="135"/>
      <c r="J113" s="163">
        <v>0</v>
      </c>
      <c r="N113" s="2"/>
      <c r="O113" s="2"/>
    </row>
    <row r="114" spans="1:15">
      <c r="A114" s="87" t="s">
        <v>2262</v>
      </c>
      <c r="B114" s="90" t="s">
        <v>2261</v>
      </c>
      <c r="C114" s="90" t="s">
        <v>2263</v>
      </c>
      <c r="D114" s="138"/>
      <c r="E114" s="209"/>
      <c r="F114" s="135" t="s">
        <v>653</v>
      </c>
      <c r="G114" s="135" t="s">
        <v>653</v>
      </c>
      <c r="H114" s="135"/>
      <c r="J114" s="163">
        <v>0</v>
      </c>
      <c r="N114" s="2"/>
      <c r="O114" s="2"/>
    </row>
    <row r="115" spans="1:15">
      <c r="A115" s="87" t="s">
        <v>2264</v>
      </c>
      <c r="B115" s="90" t="s">
        <v>2261</v>
      </c>
      <c r="C115" s="90" t="s">
        <v>2265</v>
      </c>
      <c r="D115" s="138"/>
      <c r="E115" s="209"/>
      <c r="F115" s="135" t="s">
        <v>653</v>
      </c>
      <c r="G115" s="135" t="s">
        <v>653</v>
      </c>
      <c r="H115" s="135"/>
      <c r="J115" s="163">
        <v>0</v>
      </c>
      <c r="N115" s="2"/>
      <c r="O115" s="2"/>
    </row>
    <row r="116" spans="1:15">
      <c r="A116" s="87" t="s">
        <v>2266</v>
      </c>
      <c r="B116" s="90" t="s">
        <v>2261</v>
      </c>
      <c r="C116" s="90" t="s">
        <v>2251</v>
      </c>
      <c r="D116" s="138"/>
      <c r="E116" s="209"/>
      <c r="F116" s="135" t="s">
        <v>653</v>
      </c>
      <c r="G116" s="135" t="s">
        <v>653</v>
      </c>
      <c r="H116" s="135"/>
      <c r="J116" s="163">
        <v>0</v>
      </c>
      <c r="N116" s="2"/>
      <c r="O116" s="2"/>
    </row>
    <row r="117" spans="1:15">
      <c r="A117" s="87" t="s">
        <v>2267</v>
      </c>
      <c r="B117" s="90" t="s">
        <v>2261</v>
      </c>
      <c r="C117" s="90" t="s">
        <v>2253</v>
      </c>
      <c r="D117" s="138"/>
      <c r="E117" s="209"/>
      <c r="F117" s="135" t="s">
        <v>653</v>
      </c>
      <c r="G117" s="135" t="s">
        <v>653</v>
      </c>
      <c r="H117" s="135"/>
      <c r="J117" s="163">
        <v>0</v>
      </c>
      <c r="N117" s="2"/>
      <c r="O117" s="2"/>
    </row>
    <row r="118" spans="1:15">
      <c r="A118" s="87" t="s">
        <v>2268</v>
      </c>
      <c r="B118" s="90" t="s">
        <v>2261</v>
      </c>
      <c r="C118" s="90" t="s">
        <v>2269</v>
      </c>
      <c r="D118" s="138"/>
      <c r="E118" s="209"/>
      <c r="F118" s="135" t="s">
        <v>653</v>
      </c>
      <c r="G118" s="135" t="s">
        <v>653</v>
      </c>
      <c r="H118" s="135"/>
      <c r="J118" s="163">
        <v>0</v>
      </c>
      <c r="N118" s="2"/>
      <c r="O118" s="2"/>
    </row>
    <row r="119" spans="1:15">
      <c r="A119" s="87" t="s">
        <v>2270</v>
      </c>
      <c r="B119" s="90" t="s">
        <v>2261</v>
      </c>
      <c r="C119" s="90" t="s">
        <v>2271</v>
      </c>
      <c r="D119" s="138"/>
      <c r="E119" s="209"/>
      <c r="F119" s="135" t="s">
        <v>653</v>
      </c>
      <c r="G119" s="135" t="s">
        <v>653</v>
      </c>
      <c r="H119" s="135"/>
      <c r="J119" s="163">
        <v>0</v>
      </c>
      <c r="N119" s="2"/>
      <c r="O119" s="2"/>
    </row>
    <row r="120" spans="1:15">
      <c r="A120" s="87" t="s">
        <v>2272</v>
      </c>
      <c r="B120" s="90" t="s">
        <v>2261</v>
      </c>
      <c r="C120" s="90" t="s">
        <v>2273</v>
      </c>
      <c r="D120" s="138"/>
      <c r="E120" s="209"/>
      <c r="F120" s="135" t="s">
        <v>653</v>
      </c>
      <c r="G120" s="135" t="s">
        <v>653</v>
      </c>
      <c r="H120" s="135"/>
      <c r="J120" s="163">
        <v>0</v>
      </c>
      <c r="N120" s="2"/>
      <c r="O120" s="2"/>
    </row>
    <row r="121" spans="1:15">
      <c r="A121" s="87" t="s">
        <v>2274</v>
      </c>
      <c r="B121" s="90" t="s">
        <v>2261</v>
      </c>
      <c r="C121" s="90" t="s">
        <v>2275</v>
      </c>
      <c r="D121" s="138"/>
      <c r="E121" s="209"/>
      <c r="F121" s="135" t="s">
        <v>653</v>
      </c>
      <c r="G121" s="135" t="s">
        <v>653</v>
      </c>
      <c r="H121" s="135"/>
      <c r="J121" s="163">
        <v>0</v>
      </c>
      <c r="N121" s="2"/>
      <c r="O121" s="2"/>
    </row>
    <row r="122" spans="1:15">
      <c r="A122" s="87" t="s">
        <v>2276</v>
      </c>
      <c r="B122" s="90" t="s">
        <v>2261</v>
      </c>
      <c r="C122" s="90" t="s">
        <v>2277</v>
      </c>
      <c r="D122" s="138"/>
      <c r="E122" s="209"/>
      <c r="F122" s="135" t="s">
        <v>653</v>
      </c>
      <c r="G122" s="135" t="s">
        <v>653</v>
      </c>
      <c r="H122" s="135"/>
      <c r="J122" s="163">
        <v>0</v>
      </c>
      <c r="N122" s="2"/>
      <c r="O122" s="2"/>
    </row>
    <row r="123" spans="1:15">
      <c r="A123" s="87" t="s">
        <v>2278</v>
      </c>
      <c r="B123" s="90" t="s">
        <v>2261</v>
      </c>
      <c r="C123" s="90" t="s">
        <v>2279</v>
      </c>
      <c r="D123" s="138"/>
      <c r="E123" s="209"/>
      <c r="F123" s="135" t="s">
        <v>653</v>
      </c>
      <c r="G123" s="135" t="s">
        <v>653</v>
      </c>
      <c r="H123" s="135"/>
      <c r="J123" s="163">
        <v>0</v>
      </c>
      <c r="N123" s="2"/>
      <c r="O123" s="2"/>
    </row>
    <row r="124" spans="1:15">
      <c r="A124" s="87" t="s">
        <v>2280</v>
      </c>
      <c r="B124" s="143" t="s">
        <v>2281</v>
      </c>
      <c r="D124" s="70"/>
      <c r="E124" s="213"/>
      <c r="F124" s="148"/>
      <c r="G124" s="172"/>
      <c r="H124" s="135"/>
      <c r="N124" s="2"/>
      <c r="O124" s="2"/>
    </row>
    <row r="125" spans="1:15">
      <c r="A125" s="87" t="s">
        <v>2282</v>
      </c>
      <c r="B125" s="140"/>
      <c r="C125" s="143" t="s">
        <v>2283</v>
      </c>
      <c r="D125" s="27" t="s">
        <v>198</v>
      </c>
      <c r="E125" s="209" t="s">
        <v>356</v>
      </c>
      <c r="F125" s="165">
        <v>3992</v>
      </c>
      <c r="G125" s="173">
        <v>1343916</v>
      </c>
      <c r="H125" s="135" t="s">
        <v>752</v>
      </c>
      <c r="J125" s="150">
        <v>2</v>
      </c>
      <c r="N125" s="2"/>
      <c r="O125" s="2"/>
    </row>
    <row r="126" spans="1:15">
      <c r="A126" s="143" t="s">
        <v>2284</v>
      </c>
      <c r="B126" s="70"/>
      <c r="C126" s="143" t="s">
        <v>2285</v>
      </c>
      <c r="D126" s="61" t="s">
        <v>48</v>
      </c>
      <c r="E126" s="214" t="s">
        <v>2286</v>
      </c>
      <c r="F126" s="166">
        <v>444512003</v>
      </c>
      <c r="G126" s="171">
        <v>40479815</v>
      </c>
      <c r="H126" s="135" t="s">
        <v>449</v>
      </c>
      <c r="J126" s="150">
        <v>2</v>
      </c>
      <c r="N126" s="2"/>
      <c r="O126" s="2"/>
    </row>
    <row r="127" spans="1:15">
      <c r="A127" s="87" t="s">
        <v>2287</v>
      </c>
      <c r="B127" s="140"/>
      <c r="C127" s="143" t="s">
        <v>2288</v>
      </c>
      <c r="E127" s="213"/>
      <c r="F127" s="148"/>
      <c r="G127" s="172"/>
      <c r="H127" s="135"/>
      <c r="I127" s="134" t="s">
        <v>2289</v>
      </c>
      <c r="J127" s="150">
        <v>2</v>
      </c>
      <c r="N127" s="2"/>
      <c r="O127" s="2"/>
    </row>
    <row r="128" spans="1:15">
      <c r="A128" s="87" t="s">
        <v>2290</v>
      </c>
      <c r="B128" s="140"/>
      <c r="C128" s="143" t="s">
        <v>2291</v>
      </c>
      <c r="E128" s="213"/>
      <c r="F128" s="148"/>
      <c r="G128" s="172"/>
      <c r="H128" s="135"/>
      <c r="I128" s="134" t="s">
        <v>2292</v>
      </c>
      <c r="J128" s="150">
        <v>2</v>
      </c>
      <c r="N128" s="2"/>
      <c r="O128" s="2"/>
    </row>
    <row r="129" spans="5:15">
      <c r="E129" s="209"/>
      <c r="F129" s="168"/>
      <c r="G129" s="168"/>
      <c r="I129" s="167"/>
      <c r="J129" s="167"/>
      <c r="N129" s="2"/>
      <c r="O129" s="2"/>
    </row>
    <row r="130" spans="5:15">
      <c r="E130" s="209"/>
      <c r="F130" s="168"/>
      <c r="G130" s="168"/>
      <c r="J130" s="163">
        <f>COUNT(J106:J123,J88:J104,J74,J49,J45)</f>
        <v>38</v>
      </c>
    </row>
    <row r="131" spans="5:15">
      <c r="E131" s="209"/>
      <c r="F131" s="168"/>
      <c r="G131" s="169"/>
      <c r="J131" s="156">
        <f>COUNT(J62:J67,J50,J46:J47)</f>
        <v>9</v>
      </c>
    </row>
    <row r="132" spans="5:15">
      <c r="E132" s="215"/>
      <c r="F132" s="170"/>
      <c r="G132" s="169"/>
      <c r="I132" s="29"/>
      <c r="J132" s="111">
        <f>COUNT(J125:J128,J75:J85,J71:J73,J55:J60,J51:J52,J48,J40:J43,J34:J37,J28:J31,J3:J25)</f>
        <v>60</v>
      </c>
    </row>
    <row r="133" spans="5:15">
      <c r="E133" s="209"/>
      <c r="F133" s="168"/>
      <c r="G133" s="169"/>
      <c r="J133" s="169">
        <f>SUM(J130:J132)</f>
        <v>107</v>
      </c>
    </row>
    <row r="134" spans="5:15">
      <c r="E134" s="209"/>
      <c r="F134" s="168"/>
      <c r="G134" s="169"/>
      <c r="J134" s="169"/>
    </row>
    <row r="135" spans="5:15">
      <c r="E135" s="209"/>
      <c r="F135" s="168"/>
      <c r="G135" s="169"/>
    </row>
    <row r="136" spans="5:15">
      <c r="E136" s="209"/>
      <c r="F136" s="168"/>
      <c r="G136" s="169"/>
    </row>
    <row r="137" spans="5:15">
      <c r="E137" s="209"/>
      <c r="F137" s="168"/>
      <c r="G137" s="169"/>
    </row>
    <row r="138" spans="5:15">
      <c r="E138" s="209"/>
      <c r="F138" s="168"/>
      <c r="G138" s="169"/>
    </row>
    <row r="139" spans="5:15">
      <c r="E139" s="209"/>
      <c r="F139" s="168"/>
      <c r="G139" s="169"/>
    </row>
    <row r="140" spans="5:15">
      <c r="E140" s="209"/>
      <c r="F140" s="168"/>
      <c r="G140" s="169"/>
    </row>
    <row r="141" spans="5:15">
      <c r="E141" s="209"/>
      <c r="F141" s="168"/>
      <c r="G141" s="169"/>
    </row>
    <row r="142" spans="5:15">
      <c r="E142" s="209"/>
      <c r="F142" s="168"/>
      <c r="G142" s="169"/>
    </row>
    <row r="143" spans="5:15">
      <c r="E143" s="209"/>
      <c r="F143" s="168"/>
      <c r="G143" s="169"/>
    </row>
    <row r="144" spans="5:15">
      <c r="E144" s="209"/>
      <c r="F144" s="168"/>
      <c r="G144" s="169"/>
    </row>
    <row r="145" spans="5:7">
      <c r="E145" s="209"/>
      <c r="F145" s="168"/>
      <c r="G145" s="169"/>
    </row>
    <row r="146" spans="5:7">
      <c r="E146" s="209"/>
      <c r="F146" s="168"/>
      <c r="G146" s="169"/>
    </row>
    <row r="147" spans="5:7">
      <c r="E147" s="209"/>
      <c r="F147" s="168"/>
      <c r="G147" s="169"/>
    </row>
    <row r="148" spans="5:7">
      <c r="E148" s="209"/>
      <c r="F148" s="168"/>
      <c r="G148" s="169"/>
    </row>
    <row r="149" spans="5:7">
      <c r="E149" s="209"/>
      <c r="F149" s="168"/>
      <c r="G149" s="169"/>
    </row>
    <row r="150" spans="5:7">
      <c r="E150" s="209"/>
      <c r="F150" s="168"/>
      <c r="G150" s="169"/>
    </row>
    <row r="151" spans="5:7">
      <c r="F151" s="144"/>
      <c r="G151" s="145"/>
    </row>
    <row r="152" spans="5:7">
      <c r="F152" s="144"/>
      <c r="G152" s="145"/>
    </row>
    <row r="153" spans="5:7">
      <c r="F153" s="144"/>
      <c r="G153" s="145"/>
    </row>
    <row r="154" spans="5:7">
      <c r="F154" s="144"/>
      <c r="G154" s="145"/>
    </row>
    <row r="155" spans="5:7">
      <c r="F155" s="144"/>
      <c r="G155" s="145"/>
    </row>
    <row r="156" spans="5:7">
      <c r="F156" s="144"/>
      <c r="G156" s="145"/>
    </row>
    <row r="157" spans="5:7">
      <c r="F157" s="144"/>
      <c r="G157" s="145"/>
    </row>
    <row r="158" spans="5:7">
      <c r="F158" s="144"/>
      <c r="G158" s="145"/>
    </row>
    <row r="159" spans="5:7">
      <c r="F159" s="144"/>
      <c r="G159" s="145"/>
    </row>
    <row r="160" spans="5:7">
      <c r="F160" s="144"/>
      <c r="G160" s="145"/>
    </row>
    <row r="161" spans="6:7">
      <c r="F161" s="144"/>
      <c r="G161" s="145"/>
    </row>
    <row r="162" spans="6:7">
      <c r="F162" s="144"/>
      <c r="G162" s="14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604F-8E7F-41B9-94B9-5224D406210E}">
  <dimension ref="A1:J31"/>
  <sheetViews>
    <sheetView workbookViewId="0">
      <selection activeCell="I31" sqref="I31"/>
    </sheetView>
  </sheetViews>
  <sheetFormatPr defaultRowHeight="15"/>
  <cols>
    <col min="1" max="1" width="18.28515625" style="27" customWidth="1"/>
    <col min="2" max="2" width="14.28515625" style="24" customWidth="1"/>
    <col min="3" max="3" width="20.42578125" style="27" customWidth="1"/>
    <col min="4" max="4" width="19.42578125" style="27" customWidth="1"/>
    <col min="5" max="5" width="32.5703125" style="27" customWidth="1"/>
    <col min="6" max="6" width="15.5703125" style="47" customWidth="1"/>
    <col min="7" max="7" width="15" style="24" customWidth="1"/>
    <col min="8" max="8" width="19.7109375" style="24" customWidth="1"/>
    <col min="9" max="9" width="24.5703125" style="27" customWidth="1"/>
    <col min="10" max="16384" width="9.140625" style="27"/>
  </cols>
  <sheetData>
    <row r="1" spans="1:10" s="10" customFormat="1">
      <c r="A1" s="67"/>
      <c r="B1" s="68" t="s">
        <v>30</v>
      </c>
      <c r="C1" s="67" t="s">
        <v>31</v>
      </c>
      <c r="D1" s="67" t="s">
        <v>32</v>
      </c>
      <c r="E1" s="67" t="s">
        <v>1970</v>
      </c>
      <c r="F1" s="68" t="s">
        <v>34</v>
      </c>
      <c r="G1" s="54" t="s">
        <v>35</v>
      </c>
      <c r="H1" s="54" t="s">
        <v>438</v>
      </c>
      <c r="I1" s="53" t="s">
        <v>36</v>
      </c>
      <c r="J1" s="53" t="s">
        <v>1174</v>
      </c>
    </row>
    <row r="2" spans="1:10">
      <c r="A2" s="34" t="s">
        <v>2293</v>
      </c>
      <c r="B2" s="40" t="s">
        <v>2294</v>
      </c>
      <c r="C2" s="37"/>
      <c r="E2" s="32"/>
      <c r="G2" s="36"/>
    </row>
    <row r="3" spans="1:10">
      <c r="A3" s="34" t="s">
        <v>2295</v>
      </c>
      <c r="B3" s="40" t="s">
        <v>2296</v>
      </c>
      <c r="C3" s="37"/>
      <c r="E3" s="37"/>
      <c r="G3" s="40"/>
      <c r="J3" s="29"/>
    </row>
    <row r="4" spans="1:10">
      <c r="A4" s="34"/>
      <c r="B4" s="40"/>
      <c r="C4" s="37" t="s">
        <v>2297</v>
      </c>
      <c r="D4" s="27" t="s">
        <v>2296</v>
      </c>
      <c r="F4" s="47" t="s">
        <v>2298</v>
      </c>
      <c r="G4" s="40">
        <v>8532</v>
      </c>
      <c r="H4" s="24" t="s">
        <v>2296</v>
      </c>
      <c r="J4" s="111">
        <v>2</v>
      </c>
    </row>
    <row r="5" spans="1:10">
      <c r="A5" s="34"/>
      <c r="B5" s="40"/>
      <c r="C5" s="37" t="s">
        <v>2299</v>
      </c>
      <c r="D5" s="27" t="s">
        <v>2296</v>
      </c>
      <c r="F5" s="47" t="s">
        <v>2300</v>
      </c>
      <c r="G5" s="40">
        <v>8507</v>
      </c>
      <c r="H5" s="24" t="s">
        <v>2296</v>
      </c>
      <c r="J5" s="111">
        <v>2</v>
      </c>
    </row>
    <row r="6" spans="1:10">
      <c r="A6" s="34"/>
      <c r="B6" s="40"/>
      <c r="C6" s="37" t="s">
        <v>2301</v>
      </c>
      <c r="D6" s="27" t="s">
        <v>48</v>
      </c>
      <c r="E6" s="27" t="s">
        <v>2302</v>
      </c>
      <c r="F6" s="47">
        <v>772004004</v>
      </c>
      <c r="G6" s="40">
        <v>36675593</v>
      </c>
      <c r="H6" s="24" t="s">
        <v>449</v>
      </c>
      <c r="J6" s="112">
        <v>1</v>
      </c>
    </row>
    <row r="7" spans="1:10">
      <c r="A7" s="34" t="s">
        <v>2303</v>
      </c>
      <c r="B7" s="40" t="s">
        <v>2304</v>
      </c>
      <c r="C7" s="37"/>
      <c r="G7" s="40"/>
      <c r="H7" s="24" t="s">
        <v>2305</v>
      </c>
      <c r="J7" s="111">
        <v>2</v>
      </c>
    </row>
    <row r="8" spans="1:10">
      <c r="A8" s="34" t="s">
        <v>2306</v>
      </c>
      <c r="B8" s="40" t="s">
        <v>2307</v>
      </c>
      <c r="C8" s="37"/>
      <c r="G8" s="40"/>
      <c r="J8" s="29"/>
    </row>
    <row r="9" spans="1:10">
      <c r="A9" s="34" t="s">
        <v>2308</v>
      </c>
      <c r="B9" s="40"/>
      <c r="C9" s="37" t="s">
        <v>2309</v>
      </c>
      <c r="D9" s="27" t="s">
        <v>2307</v>
      </c>
      <c r="F9" s="47" t="s">
        <v>2310</v>
      </c>
      <c r="G9" s="40">
        <v>8527</v>
      </c>
      <c r="H9" s="24" t="s">
        <v>2307</v>
      </c>
      <c r="J9" s="111">
        <v>2</v>
      </c>
    </row>
    <row r="10" spans="1:10">
      <c r="A10" s="34" t="s">
        <v>2311</v>
      </c>
      <c r="B10" s="40"/>
      <c r="C10" s="37" t="s">
        <v>2312</v>
      </c>
      <c r="F10" s="47" t="s">
        <v>2313</v>
      </c>
      <c r="G10" s="40">
        <v>8516</v>
      </c>
      <c r="H10" s="24" t="s">
        <v>2307</v>
      </c>
      <c r="J10" s="111">
        <v>2</v>
      </c>
    </row>
    <row r="11" spans="1:10">
      <c r="A11" s="34" t="s">
        <v>2314</v>
      </c>
      <c r="B11" s="40"/>
      <c r="C11" s="37" t="s">
        <v>2315</v>
      </c>
      <c r="F11" s="47">
        <v>2</v>
      </c>
      <c r="G11" s="40">
        <v>8515</v>
      </c>
      <c r="H11" s="24" t="s">
        <v>2307</v>
      </c>
      <c r="J11" s="111">
        <v>2</v>
      </c>
    </row>
    <row r="12" spans="1:10">
      <c r="A12" s="34" t="s">
        <v>2316</v>
      </c>
      <c r="B12" s="40"/>
      <c r="C12" s="37" t="s">
        <v>2317</v>
      </c>
      <c r="E12" s="27" t="s">
        <v>2318</v>
      </c>
      <c r="F12" s="47">
        <v>1</v>
      </c>
      <c r="G12" s="40">
        <v>8657</v>
      </c>
      <c r="H12" s="24" t="s">
        <v>2307</v>
      </c>
      <c r="J12" s="111">
        <v>2</v>
      </c>
    </row>
    <row r="13" spans="1:10">
      <c r="A13" s="34" t="s">
        <v>2319</v>
      </c>
      <c r="B13" s="40"/>
      <c r="C13" s="37" t="s">
        <v>2320</v>
      </c>
      <c r="E13" s="27" t="s">
        <v>2321</v>
      </c>
      <c r="F13" s="47">
        <v>4</v>
      </c>
      <c r="G13" s="40">
        <v>8557</v>
      </c>
      <c r="H13" s="24" t="s">
        <v>2307</v>
      </c>
      <c r="J13" s="111">
        <v>2</v>
      </c>
    </row>
    <row r="14" spans="1:10">
      <c r="A14" s="34" t="s">
        <v>2322</v>
      </c>
      <c r="B14" s="40"/>
      <c r="C14" s="37" t="s">
        <v>2323</v>
      </c>
      <c r="G14" s="40">
        <v>0</v>
      </c>
      <c r="I14" s="9" t="s">
        <v>1269</v>
      </c>
      <c r="J14" s="131">
        <v>0</v>
      </c>
    </row>
    <row r="15" spans="1:10">
      <c r="A15" s="34" t="s">
        <v>2324</v>
      </c>
      <c r="B15" s="40" t="s">
        <v>2325</v>
      </c>
      <c r="C15" s="37"/>
      <c r="G15" s="40"/>
      <c r="J15" s="29"/>
    </row>
    <row r="16" spans="1:10">
      <c r="A16" s="34" t="s">
        <v>2326</v>
      </c>
      <c r="B16" s="40"/>
      <c r="C16" s="37" t="s">
        <v>2327</v>
      </c>
      <c r="D16" s="27" t="s">
        <v>2328</v>
      </c>
      <c r="F16" s="47" t="s">
        <v>2329</v>
      </c>
      <c r="G16" s="40">
        <v>38003563</v>
      </c>
      <c r="H16" s="24" t="s">
        <v>2325</v>
      </c>
      <c r="J16" s="111">
        <v>2</v>
      </c>
    </row>
    <row r="17" spans="1:10">
      <c r="A17" s="34" t="s">
        <v>2330</v>
      </c>
      <c r="B17" s="40"/>
      <c r="C17" s="37" t="s">
        <v>2331</v>
      </c>
      <c r="D17" s="27" t="s">
        <v>2328</v>
      </c>
      <c r="F17" s="47" t="s">
        <v>2332</v>
      </c>
      <c r="G17" s="40">
        <v>38003564</v>
      </c>
      <c r="H17" s="24" t="s">
        <v>2325</v>
      </c>
      <c r="J17" s="111">
        <v>2</v>
      </c>
    </row>
    <row r="18" spans="1:10">
      <c r="A18" s="34" t="s">
        <v>2333</v>
      </c>
      <c r="B18" s="40" t="s">
        <v>2334</v>
      </c>
      <c r="C18" s="37"/>
      <c r="E18" s="37"/>
      <c r="G18" s="40"/>
      <c r="J18" s="29"/>
    </row>
    <row r="19" spans="1:10">
      <c r="A19" s="34" t="s">
        <v>2335</v>
      </c>
      <c r="B19" s="40"/>
      <c r="C19" s="37" t="s">
        <v>2336</v>
      </c>
      <c r="G19" s="40" t="s">
        <v>2337</v>
      </c>
      <c r="J19" s="111">
        <v>2</v>
      </c>
    </row>
    <row r="20" spans="1:10">
      <c r="A20" s="34" t="s">
        <v>2338</v>
      </c>
      <c r="B20" s="40"/>
      <c r="C20" s="37" t="s">
        <v>2339</v>
      </c>
      <c r="G20" s="40" t="s">
        <v>2337</v>
      </c>
      <c r="J20" s="111">
        <v>2</v>
      </c>
    </row>
    <row r="21" spans="1:10">
      <c r="A21" s="34" t="s">
        <v>2340</v>
      </c>
      <c r="B21" s="40"/>
      <c r="C21" s="37" t="s">
        <v>2341</v>
      </c>
      <c r="G21" s="40" t="s">
        <v>2337</v>
      </c>
      <c r="J21" s="111">
        <v>2</v>
      </c>
    </row>
    <row r="22" spans="1:10">
      <c r="A22" s="34" t="s">
        <v>2342</v>
      </c>
      <c r="B22" s="40"/>
      <c r="C22" s="37" t="s">
        <v>2343</v>
      </c>
      <c r="G22" s="40" t="s">
        <v>2337</v>
      </c>
      <c r="J22" s="111">
        <v>2</v>
      </c>
    </row>
    <row r="23" spans="1:10">
      <c r="A23" s="34"/>
      <c r="B23" s="71"/>
      <c r="C23" s="37"/>
      <c r="E23" s="37"/>
      <c r="G23" s="40"/>
      <c r="J23" s="29"/>
    </row>
    <row r="24" spans="1:10">
      <c r="A24" s="34"/>
      <c r="B24" s="40"/>
      <c r="C24" s="37"/>
      <c r="E24" s="37"/>
      <c r="G24" s="40"/>
      <c r="J24" s="126">
        <v>1</v>
      </c>
    </row>
    <row r="25" spans="1:10">
      <c r="A25" s="34"/>
      <c r="B25" s="40"/>
      <c r="C25" s="37"/>
      <c r="E25" s="37"/>
      <c r="G25" s="71"/>
      <c r="J25" s="128">
        <v>1</v>
      </c>
    </row>
    <row r="26" spans="1:10">
      <c r="A26" s="34"/>
      <c r="B26" s="40"/>
      <c r="C26" s="37"/>
      <c r="E26" s="37"/>
      <c r="G26" s="40"/>
      <c r="J26" s="127">
        <f>COUNT(J16:J22,J7:J13,J4,J5)</f>
        <v>14</v>
      </c>
    </row>
    <row r="27" spans="1:10">
      <c r="A27" s="34"/>
      <c r="B27" s="40"/>
      <c r="C27" s="37"/>
      <c r="D27" s="37"/>
      <c r="E27" s="37"/>
      <c r="J27" s="27">
        <f>SUM(J24:J26)</f>
        <v>16</v>
      </c>
    </row>
    <row r="30" spans="1:10">
      <c r="A30" s="73"/>
    </row>
    <row r="31" spans="1:10">
      <c r="A31" s="73"/>
    </row>
  </sheetData>
  <phoneticPr fontId="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A50B-07E1-4D92-906E-2F6FC8FEBD30}">
  <dimension ref="A1:I254"/>
  <sheetViews>
    <sheetView topLeftCell="B23" workbookViewId="0">
      <selection activeCell="H42" sqref="H42"/>
    </sheetView>
  </sheetViews>
  <sheetFormatPr defaultRowHeight="15"/>
  <cols>
    <col min="1" max="1" width="11.5703125" style="27" customWidth="1"/>
    <col min="2" max="2" width="38.7109375" style="24" customWidth="1"/>
    <col min="3" max="3" width="38.85546875" style="27" customWidth="1"/>
    <col min="4" max="4" width="20.28515625" style="24" customWidth="1"/>
    <col min="5" max="5" width="33" style="27" customWidth="1"/>
    <col min="6" max="6" width="17.140625" style="24" customWidth="1"/>
    <col min="7" max="7" width="25.140625" style="24" customWidth="1"/>
    <col min="8" max="8" width="37" style="27" customWidth="1"/>
    <col min="9" max="9" width="14" style="27" customWidth="1"/>
    <col min="10" max="16384" width="9.140625" style="27"/>
  </cols>
  <sheetData>
    <row r="1" spans="1:9" s="10" customFormat="1">
      <c r="B1" s="11" t="s">
        <v>30</v>
      </c>
      <c r="C1" s="10" t="s">
        <v>31</v>
      </c>
      <c r="D1" s="10" t="s">
        <v>32</v>
      </c>
      <c r="E1" s="10" t="s">
        <v>33</v>
      </c>
      <c r="F1" s="11" t="s">
        <v>34</v>
      </c>
      <c r="G1" s="11" t="s">
        <v>35</v>
      </c>
      <c r="H1" s="10" t="s">
        <v>36</v>
      </c>
      <c r="I1" s="10" t="s">
        <v>37</v>
      </c>
    </row>
    <row r="2" spans="1:9">
      <c r="A2" s="87" t="s">
        <v>38</v>
      </c>
      <c r="B2" s="88" t="s">
        <v>39</v>
      </c>
      <c r="C2" s="27" t="s">
        <v>39</v>
      </c>
      <c r="D2" s="89" t="s">
        <v>40</v>
      </c>
      <c r="F2" s="69" t="s">
        <v>41</v>
      </c>
      <c r="G2" s="69">
        <v>9202</v>
      </c>
      <c r="H2" s="87"/>
      <c r="I2" s="108">
        <v>2</v>
      </c>
    </row>
    <row r="3" spans="1:9">
      <c r="A3" s="87" t="s">
        <v>42</v>
      </c>
      <c r="B3" s="69" t="s">
        <v>39</v>
      </c>
      <c r="C3" s="90" t="s">
        <v>43</v>
      </c>
      <c r="D3" s="89" t="s">
        <v>44</v>
      </c>
      <c r="E3" s="90" t="s">
        <v>45</v>
      </c>
      <c r="F3" s="69">
        <v>8</v>
      </c>
      <c r="G3" s="69">
        <v>38004453</v>
      </c>
      <c r="I3" s="108">
        <v>2</v>
      </c>
    </row>
    <row r="4" spans="1:9">
      <c r="A4" s="87" t="s">
        <v>46</v>
      </c>
      <c r="B4" s="69" t="s">
        <v>39</v>
      </c>
      <c r="C4" s="91" t="s">
        <v>47</v>
      </c>
      <c r="D4" s="89" t="s">
        <v>48</v>
      </c>
      <c r="E4" s="91" t="s">
        <v>49</v>
      </c>
      <c r="F4" s="69">
        <v>305647009</v>
      </c>
      <c r="G4" s="69">
        <v>443352</v>
      </c>
      <c r="I4" s="109">
        <v>1</v>
      </c>
    </row>
    <row r="5" spans="1:9">
      <c r="A5" s="87" t="s">
        <v>50</v>
      </c>
      <c r="B5" s="69" t="s">
        <v>39</v>
      </c>
      <c r="C5" s="92" t="s">
        <v>51</v>
      </c>
      <c r="D5" s="91" t="s">
        <v>44</v>
      </c>
      <c r="E5" s="92" t="s">
        <v>52</v>
      </c>
      <c r="F5" s="69">
        <v>11</v>
      </c>
      <c r="G5" s="93">
        <v>38004456</v>
      </c>
      <c r="I5" s="109">
        <v>1</v>
      </c>
    </row>
    <row r="6" spans="1:9">
      <c r="A6" s="87" t="s">
        <v>53</v>
      </c>
      <c r="B6" s="69" t="s">
        <v>39</v>
      </c>
      <c r="C6" s="89" t="s">
        <v>54</v>
      </c>
      <c r="D6" s="89" t="s">
        <v>48</v>
      </c>
      <c r="E6" s="89" t="s">
        <v>55</v>
      </c>
      <c r="F6" s="69" t="s">
        <v>56</v>
      </c>
      <c r="G6" s="69">
        <v>4136620</v>
      </c>
      <c r="H6" s="87"/>
      <c r="I6" s="109">
        <v>1</v>
      </c>
    </row>
    <row r="7" spans="1:9">
      <c r="A7" s="87" t="s">
        <v>57</v>
      </c>
      <c r="B7" s="69"/>
      <c r="C7" s="94" t="s">
        <v>58</v>
      </c>
      <c r="D7" s="94"/>
      <c r="E7" s="89"/>
      <c r="F7" s="69"/>
      <c r="H7" s="9"/>
      <c r="I7" s="110">
        <v>0</v>
      </c>
    </row>
    <row r="8" spans="1:9">
      <c r="A8" s="87" t="s">
        <v>59</v>
      </c>
      <c r="B8" s="69"/>
      <c r="C8" s="89" t="s">
        <v>60</v>
      </c>
      <c r="D8" s="89" t="s">
        <v>48</v>
      </c>
      <c r="E8" s="89" t="s">
        <v>61</v>
      </c>
      <c r="F8" s="69" t="s">
        <v>62</v>
      </c>
      <c r="G8" s="69">
        <v>4139726</v>
      </c>
      <c r="H8" s="89"/>
      <c r="I8" s="109">
        <v>1</v>
      </c>
    </row>
    <row r="9" spans="1:9">
      <c r="A9" s="87" t="s">
        <v>63</v>
      </c>
      <c r="B9" s="69" t="s">
        <v>64</v>
      </c>
      <c r="C9" s="9"/>
      <c r="D9" s="89"/>
      <c r="E9" s="9"/>
      <c r="F9" s="69"/>
      <c r="G9" s="69"/>
      <c r="H9" s="89"/>
    </row>
    <row r="10" spans="1:9">
      <c r="A10" s="87" t="s">
        <v>65</v>
      </c>
      <c r="B10" s="69" t="s">
        <v>64</v>
      </c>
      <c r="C10" s="91" t="s">
        <v>66</v>
      </c>
      <c r="D10" s="89" t="s">
        <v>67</v>
      </c>
      <c r="E10" s="91" t="s">
        <v>68</v>
      </c>
      <c r="F10" s="69" t="s">
        <v>69</v>
      </c>
      <c r="G10" s="69">
        <v>38003688</v>
      </c>
      <c r="H10" s="9"/>
      <c r="I10" s="109">
        <v>1</v>
      </c>
    </row>
    <row r="11" spans="1:9">
      <c r="A11" s="87" t="s">
        <v>70</v>
      </c>
      <c r="B11" s="69" t="s">
        <v>64</v>
      </c>
      <c r="C11" s="91" t="s">
        <v>71</v>
      </c>
      <c r="D11" s="89" t="s">
        <v>48</v>
      </c>
      <c r="E11" s="91" t="s">
        <v>72</v>
      </c>
      <c r="F11" s="69">
        <v>185284002</v>
      </c>
      <c r="G11" s="69">
        <v>4088553</v>
      </c>
      <c r="I11" s="109">
        <v>1</v>
      </c>
    </row>
    <row r="12" spans="1:9">
      <c r="A12" s="87" t="s">
        <v>73</v>
      </c>
      <c r="B12" s="69"/>
      <c r="C12" s="89" t="s">
        <v>74</v>
      </c>
      <c r="D12" s="89" t="s">
        <v>48</v>
      </c>
      <c r="E12" s="89" t="s">
        <v>75</v>
      </c>
      <c r="F12" s="69">
        <v>61345009</v>
      </c>
      <c r="G12" s="69">
        <v>4247019</v>
      </c>
      <c r="H12" s="27" t="s">
        <v>76</v>
      </c>
      <c r="I12" s="109">
        <v>1</v>
      </c>
    </row>
    <row r="13" spans="1:9">
      <c r="A13" s="87" t="s">
        <v>77</v>
      </c>
      <c r="B13" s="69"/>
      <c r="C13" s="89" t="s">
        <v>78</v>
      </c>
      <c r="D13" s="89" t="s">
        <v>79</v>
      </c>
      <c r="E13" s="89" t="s">
        <v>80</v>
      </c>
      <c r="F13" s="69">
        <v>41672002</v>
      </c>
      <c r="G13" s="69">
        <v>4220133</v>
      </c>
      <c r="H13" s="27" t="s">
        <v>76</v>
      </c>
      <c r="I13" s="183">
        <v>1</v>
      </c>
    </row>
    <row r="14" spans="1:9">
      <c r="A14" s="87" t="s">
        <v>81</v>
      </c>
      <c r="B14" s="69"/>
      <c r="C14" s="89" t="s">
        <v>82</v>
      </c>
      <c r="D14" s="89" t="s">
        <v>79</v>
      </c>
      <c r="E14" s="89" t="s">
        <v>83</v>
      </c>
      <c r="F14" s="69" t="s">
        <v>84</v>
      </c>
      <c r="G14" s="69">
        <v>4125680</v>
      </c>
      <c r="H14" s="87"/>
      <c r="I14" s="109">
        <v>1</v>
      </c>
    </row>
    <row r="15" spans="1:9">
      <c r="A15" s="87" t="s">
        <v>85</v>
      </c>
      <c r="B15" s="69"/>
      <c r="C15" s="92" t="s">
        <v>86</v>
      </c>
      <c r="D15" s="89" t="s">
        <v>79</v>
      </c>
      <c r="E15" s="92" t="s">
        <v>87</v>
      </c>
      <c r="F15" s="69">
        <v>702918000</v>
      </c>
      <c r="G15" s="69">
        <v>45765872</v>
      </c>
      <c r="H15" s="27" t="s">
        <v>76</v>
      </c>
      <c r="I15" s="109">
        <v>1</v>
      </c>
    </row>
    <row r="16" spans="1:9" ht="45">
      <c r="A16" s="87" t="s">
        <v>88</v>
      </c>
      <c r="B16" s="69"/>
      <c r="C16" s="95" t="s">
        <v>89</v>
      </c>
      <c r="D16" s="89"/>
      <c r="E16" s="95"/>
      <c r="F16" s="69"/>
      <c r="G16" s="69" t="s">
        <v>90</v>
      </c>
      <c r="H16" s="87"/>
      <c r="I16" s="110">
        <v>0</v>
      </c>
    </row>
    <row r="17" spans="1:9">
      <c r="A17" s="87" t="s">
        <v>91</v>
      </c>
      <c r="B17" s="69" t="s">
        <v>92</v>
      </c>
      <c r="C17" s="95"/>
      <c r="D17" s="89"/>
      <c r="E17" s="95"/>
      <c r="F17" s="69"/>
      <c r="G17" s="69"/>
      <c r="H17" s="87"/>
    </row>
    <row r="18" spans="1:9">
      <c r="A18" s="87" t="s">
        <v>93</v>
      </c>
      <c r="B18" s="69" t="s">
        <v>92</v>
      </c>
      <c r="C18" s="89" t="s">
        <v>94</v>
      </c>
      <c r="D18" s="89" t="s">
        <v>95</v>
      </c>
      <c r="E18" s="96" t="s">
        <v>96</v>
      </c>
      <c r="F18" s="69" t="s">
        <v>97</v>
      </c>
      <c r="G18" s="69" t="s">
        <v>98</v>
      </c>
      <c r="H18" s="27" t="s">
        <v>99</v>
      </c>
      <c r="I18" s="109">
        <v>1</v>
      </c>
    </row>
    <row r="19" spans="1:9">
      <c r="A19" s="87" t="s">
        <v>100</v>
      </c>
      <c r="B19" s="69" t="s">
        <v>92</v>
      </c>
      <c r="C19" s="89" t="s">
        <v>101</v>
      </c>
      <c r="D19" s="89" t="s">
        <v>67</v>
      </c>
      <c r="E19" s="89" t="s">
        <v>102</v>
      </c>
      <c r="F19" s="69" t="s">
        <v>103</v>
      </c>
      <c r="G19" s="69" t="s">
        <v>104</v>
      </c>
      <c r="H19" s="27" t="s">
        <v>99</v>
      </c>
      <c r="I19" s="109">
        <v>1</v>
      </c>
    </row>
    <row r="20" spans="1:9">
      <c r="A20" s="87" t="s">
        <v>105</v>
      </c>
      <c r="B20" s="69" t="s">
        <v>92</v>
      </c>
      <c r="C20" s="89" t="s">
        <v>106</v>
      </c>
      <c r="D20" s="91" t="s">
        <v>44</v>
      </c>
      <c r="E20" s="89" t="s">
        <v>107</v>
      </c>
      <c r="F20" s="69">
        <v>80</v>
      </c>
      <c r="G20" s="69">
        <v>38004499</v>
      </c>
      <c r="I20" s="109">
        <v>1</v>
      </c>
    </row>
    <row r="21" spans="1:9">
      <c r="A21" s="87" t="s">
        <v>108</v>
      </c>
      <c r="B21" s="69" t="s">
        <v>92</v>
      </c>
      <c r="C21" s="89" t="s">
        <v>109</v>
      </c>
      <c r="D21" s="89" t="s">
        <v>79</v>
      </c>
      <c r="E21" s="89" t="s">
        <v>110</v>
      </c>
      <c r="F21" s="69" t="s">
        <v>111</v>
      </c>
      <c r="G21" s="69">
        <v>4125699</v>
      </c>
      <c r="I21" s="109">
        <v>1</v>
      </c>
    </row>
    <row r="22" spans="1:9">
      <c r="A22" s="87" t="s">
        <v>112</v>
      </c>
      <c r="B22" s="69" t="s">
        <v>113</v>
      </c>
      <c r="C22" s="89" t="s">
        <v>113</v>
      </c>
      <c r="D22" s="89" t="s">
        <v>114</v>
      </c>
      <c r="E22" s="89" t="s">
        <v>115</v>
      </c>
      <c r="F22" s="69" t="s">
        <v>116</v>
      </c>
      <c r="G22" s="69">
        <v>38004515</v>
      </c>
      <c r="H22" s="87" t="s">
        <v>117</v>
      </c>
      <c r="I22" s="108">
        <v>2</v>
      </c>
    </row>
    <row r="23" spans="1:9">
      <c r="A23" s="87" t="s">
        <v>118</v>
      </c>
      <c r="B23" s="69" t="s">
        <v>113</v>
      </c>
      <c r="C23" s="91" t="s">
        <v>119</v>
      </c>
      <c r="D23" s="89" t="s">
        <v>40</v>
      </c>
      <c r="E23" s="91" t="s">
        <v>120</v>
      </c>
      <c r="F23" s="69" t="s">
        <v>121</v>
      </c>
      <c r="G23" s="69">
        <v>32037</v>
      </c>
      <c r="H23" s="90"/>
      <c r="I23" s="108">
        <v>2</v>
      </c>
    </row>
    <row r="24" spans="1:9">
      <c r="A24" s="87" t="s">
        <v>122</v>
      </c>
      <c r="B24" s="69" t="s">
        <v>113</v>
      </c>
      <c r="C24" s="91" t="s">
        <v>123</v>
      </c>
      <c r="D24" s="89" t="s">
        <v>48</v>
      </c>
      <c r="E24" s="91" t="s">
        <v>124</v>
      </c>
      <c r="F24" s="69">
        <v>52765003</v>
      </c>
      <c r="G24" s="69" t="s">
        <v>125</v>
      </c>
      <c r="H24" s="90"/>
      <c r="I24" s="108">
        <v>2</v>
      </c>
    </row>
    <row r="25" spans="1:9">
      <c r="A25" s="87" t="s">
        <v>126</v>
      </c>
      <c r="B25" s="93" t="s">
        <v>127</v>
      </c>
      <c r="C25" s="91" t="s">
        <v>127</v>
      </c>
      <c r="D25" s="89" t="s">
        <v>40</v>
      </c>
      <c r="E25" s="91" t="s">
        <v>128</v>
      </c>
      <c r="F25" s="69" t="s">
        <v>129</v>
      </c>
      <c r="G25" s="69">
        <v>9203</v>
      </c>
      <c r="H25" s="87"/>
      <c r="I25" s="108">
        <v>2</v>
      </c>
    </row>
    <row r="26" spans="1:9">
      <c r="A26" s="87" t="s">
        <v>130</v>
      </c>
      <c r="B26" s="93" t="s">
        <v>127</v>
      </c>
      <c r="C26" s="91" t="s">
        <v>131</v>
      </c>
      <c r="D26" s="91" t="s">
        <v>132</v>
      </c>
      <c r="E26" s="91" t="s">
        <v>133</v>
      </c>
      <c r="F26" s="69" t="s">
        <v>134</v>
      </c>
      <c r="G26" s="93" t="s">
        <v>135</v>
      </c>
      <c r="H26" s="91" t="s">
        <v>136</v>
      </c>
      <c r="I26" s="109">
        <v>1</v>
      </c>
    </row>
    <row r="27" spans="1:9">
      <c r="A27" s="87" t="s">
        <v>137</v>
      </c>
      <c r="B27" s="69"/>
      <c r="C27" s="91" t="s">
        <v>138</v>
      </c>
      <c r="D27" s="89" t="s">
        <v>139</v>
      </c>
      <c r="E27" s="91" t="s">
        <v>140</v>
      </c>
      <c r="F27" s="69">
        <v>20</v>
      </c>
      <c r="G27" s="69">
        <v>8782</v>
      </c>
      <c r="H27" s="87"/>
      <c r="I27" s="108">
        <v>2</v>
      </c>
    </row>
    <row r="28" spans="1:9">
      <c r="A28" s="87" t="s">
        <v>141</v>
      </c>
      <c r="B28" s="97" t="s">
        <v>142</v>
      </c>
      <c r="C28" s="98" t="s">
        <v>142</v>
      </c>
      <c r="D28" s="89" t="s">
        <v>79</v>
      </c>
      <c r="E28" s="89" t="s">
        <v>143</v>
      </c>
      <c r="F28" s="69" t="s">
        <v>144</v>
      </c>
      <c r="G28" s="69">
        <v>4180439</v>
      </c>
      <c r="H28" s="87"/>
      <c r="I28" s="108">
        <v>2</v>
      </c>
    </row>
    <row r="29" spans="1:9">
      <c r="A29" s="87" t="s">
        <v>145</v>
      </c>
      <c r="B29" s="97"/>
      <c r="C29" s="91" t="s">
        <v>146</v>
      </c>
      <c r="D29" s="89" t="s">
        <v>79</v>
      </c>
      <c r="E29" s="91"/>
      <c r="F29" s="93">
        <v>195967001</v>
      </c>
      <c r="G29" s="93">
        <v>317009</v>
      </c>
      <c r="H29" s="87"/>
      <c r="I29" s="108">
        <v>2</v>
      </c>
    </row>
    <row r="30" spans="1:9">
      <c r="A30" s="87" t="s">
        <v>147</v>
      </c>
      <c r="B30" s="97"/>
      <c r="C30" s="91" t="s">
        <v>148</v>
      </c>
      <c r="D30" s="91" t="s">
        <v>79</v>
      </c>
      <c r="E30" s="91"/>
      <c r="F30" s="93" t="s">
        <v>149</v>
      </c>
      <c r="G30" s="93">
        <v>133834</v>
      </c>
      <c r="H30" s="87"/>
      <c r="I30" s="108">
        <v>2</v>
      </c>
    </row>
    <row r="31" spans="1:9">
      <c r="A31" s="87" t="s">
        <v>150</v>
      </c>
      <c r="B31" s="97"/>
      <c r="C31" s="91" t="s">
        <v>151</v>
      </c>
      <c r="D31" s="89" t="s">
        <v>48</v>
      </c>
      <c r="E31" s="91" t="s">
        <v>152</v>
      </c>
      <c r="F31" s="69" t="s">
        <v>153</v>
      </c>
      <c r="G31" s="69">
        <v>439224</v>
      </c>
      <c r="H31" s="87" t="s">
        <v>154</v>
      </c>
      <c r="I31" s="108">
        <v>2</v>
      </c>
    </row>
    <row r="32" spans="1:9">
      <c r="A32" s="87" t="s">
        <v>155</v>
      </c>
      <c r="B32" s="97"/>
      <c r="C32" s="89" t="s">
        <v>156</v>
      </c>
      <c r="D32" s="91" t="s">
        <v>79</v>
      </c>
      <c r="E32" s="89"/>
      <c r="F32" s="93" t="s">
        <v>157</v>
      </c>
      <c r="G32" s="93">
        <v>4320791</v>
      </c>
      <c r="H32" s="87"/>
      <c r="I32" s="108">
        <v>2</v>
      </c>
    </row>
    <row r="33" spans="1:9">
      <c r="A33" s="87" t="s">
        <v>158</v>
      </c>
      <c r="B33" s="97"/>
      <c r="C33" s="91" t="s">
        <v>159</v>
      </c>
      <c r="D33" s="91" t="s">
        <v>79</v>
      </c>
      <c r="E33" s="91"/>
      <c r="F33" s="93" t="s">
        <v>160</v>
      </c>
      <c r="G33" s="93">
        <v>139900</v>
      </c>
      <c r="H33" s="87"/>
      <c r="I33" s="108">
        <v>2</v>
      </c>
    </row>
    <row r="34" spans="1:9">
      <c r="A34" s="87" t="s">
        <v>161</v>
      </c>
      <c r="B34" s="97"/>
      <c r="C34" s="89" t="s">
        <v>162</v>
      </c>
      <c r="D34" s="89" t="s">
        <v>79</v>
      </c>
      <c r="E34" s="89" t="s">
        <v>163</v>
      </c>
      <c r="F34" s="69">
        <v>282093000</v>
      </c>
      <c r="G34" s="69">
        <v>4086859</v>
      </c>
      <c r="H34" s="87"/>
      <c r="I34" s="108">
        <v>2</v>
      </c>
    </row>
    <row r="35" spans="1:9">
      <c r="A35" s="87" t="s">
        <v>164</v>
      </c>
      <c r="B35" s="99" t="s">
        <v>165</v>
      </c>
      <c r="C35" s="100"/>
      <c r="D35" s="89"/>
      <c r="E35" s="100"/>
      <c r="F35" s="69"/>
      <c r="G35" s="69"/>
      <c r="H35" s="87"/>
      <c r="I35" s="87"/>
    </row>
    <row r="36" spans="1:9">
      <c r="A36" s="87" t="s">
        <v>166</v>
      </c>
      <c r="B36" s="97"/>
      <c r="C36" s="91" t="s">
        <v>167</v>
      </c>
      <c r="D36" s="89" t="s">
        <v>48</v>
      </c>
      <c r="E36" s="91"/>
      <c r="F36" s="69" t="s">
        <v>168</v>
      </c>
      <c r="G36" s="69">
        <v>4101468</v>
      </c>
      <c r="H36" s="87"/>
      <c r="I36" s="108">
        <v>2</v>
      </c>
    </row>
    <row r="37" spans="1:9">
      <c r="A37" s="87" t="s">
        <v>169</v>
      </c>
      <c r="B37" s="69"/>
      <c r="C37" s="91" t="s">
        <v>170</v>
      </c>
      <c r="D37" s="89" t="s">
        <v>48</v>
      </c>
      <c r="E37" s="91"/>
      <c r="F37" s="69">
        <v>43275000</v>
      </c>
      <c r="G37" s="69">
        <v>4183452</v>
      </c>
      <c r="H37" s="87"/>
      <c r="I37" s="108">
        <v>2</v>
      </c>
    </row>
    <row r="38" spans="1:9">
      <c r="A38" s="87" t="s">
        <v>171</v>
      </c>
      <c r="B38" s="69"/>
      <c r="C38" s="91" t="s">
        <v>172</v>
      </c>
      <c r="D38" s="89" t="s">
        <v>48</v>
      </c>
      <c r="E38" s="91"/>
      <c r="F38" s="69">
        <v>233604007</v>
      </c>
      <c r="G38" s="69">
        <v>255848</v>
      </c>
      <c r="H38" s="87"/>
      <c r="I38" s="108">
        <v>2</v>
      </c>
    </row>
    <row r="39" spans="1:9">
      <c r="A39" s="87" t="s">
        <v>173</v>
      </c>
      <c r="B39" s="69"/>
      <c r="C39" s="91" t="s">
        <v>174</v>
      </c>
      <c r="D39" s="89" t="s">
        <v>48</v>
      </c>
      <c r="E39" s="91"/>
      <c r="F39" s="69">
        <v>36971009</v>
      </c>
      <c r="G39" s="69">
        <v>4283893</v>
      </c>
      <c r="H39" s="87"/>
      <c r="I39" s="108">
        <v>2</v>
      </c>
    </row>
    <row r="40" spans="1:9">
      <c r="A40" s="87"/>
      <c r="B40" s="97" t="s">
        <v>175</v>
      </c>
      <c r="C40" s="91"/>
      <c r="D40" s="91"/>
      <c r="E40" s="91"/>
      <c r="F40" s="93"/>
      <c r="G40" s="93"/>
      <c r="H40" s="87" t="s">
        <v>176</v>
      </c>
      <c r="I40" s="87"/>
    </row>
    <row r="41" spans="1:9">
      <c r="A41" s="101" t="s">
        <v>177</v>
      </c>
      <c r="B41" s="102"/>
      <c r="C41" s="103" t="s">
        <v>178</v>
      </c>
      <c r="D41" s="89" t="s">
        <v>48</v>
      </c>
      <c r="E41" s="103" t="s">
        <v>179</v>
      </c>
      <c r="F41" s="43">
        <v>185387006</v>
      </c>
      <c r="G41" s="43">
        <v>4089048</v>
      </c>
      <c r="H41" s="27" t="s">
        <v>180</v>
      </c>
      <c r="I41" s="109">
        <v>1</v>
      </c>
    </row>
    <row r="42" spans="1:9">
      <c r="A42" s="101" t="s">
        <v>181</v>
      </c>
      <c r="B42" s="77"/>
      <c r="C42" s="103" t="s">
        <v>182</v>
      </c>
      <c r="D42" s="89" t="s">
        <v>48</v>
      </c>
      <c r="E42" s="103" t="s">
        <v>183</v>
      </c>
      <c r="F42" s="43">
        <v>171324002</v>
      </c>
      <c r="G42" s="43">
        <v>4064504</v>
      </c>
      <c r="I42" s="109">
        <v>1</v>
      </c>
    </row>
    <row r="43" spans="1:9">
      <c r="A43" s="101" t="s">
        <v>184</v>
      </c>
      <c r="B43" s="77"/>
      <c r="C43" s="104" t="s">
        <v>185</v>
      </c>
      <c r="D43" s="103"/>
      <c r="E43" s="104"/>
      <c r="F43" s="77"/>
      <c r="G43" s="77"/>
      <c r="I43" s="110">
        <v>0</v>
      </c>
    </row>
    <row r="44" spans="1:9">
      <c r="A44" s="101" t="s">
        <v>186</v>
      </c>
      <c r="B44" s="77"/>
      <c r="C44" s="104" t="s">
        <v>187</v>
      </c>
      <c r="D44" s="103"/>
      <c r="E44" s="104"/>
      <c r="F44" s="77"/>
      <c r="G44" s="77"/>
      <c r="I44" s="110">
        <v>0</v>
      </c>
    </row>
    <row r="45" spans="1:9">
      <c r="A45" s="101" t="s">
        <v>188</v>
      </c>
      <c r="B45" s="77"/>
      <c r="C45" s="104" t="s">
        <v>189</v>
      </c>
      <c r="D45" s="103"/>
      <c r="E45" s="104"/>
      <c r="F45" s="77"/>
      <c r="G45" s="77"/>
      <c r="I45" s="110">
        <v>0</v>
      </c>
    </row>
    <row r="46" spans="1:9">
      <c r="B46" s="27"/>
      <c r="D46" s="9"/>
      <c r="E46" s="9"/>
      <c r="F46" s="27"/>
      <c r="G46" s="27"/>
    </row>
    <row r="47" spans="1:9">
      <c r="B47" s="27"/>
      <c r="D47" s="27"/>
      <c r="F47" s="27"/>
      <c r="G47" s="27"/>
    </row>
    <row r="48" spans="1:9">
      <c r="A48" s="105"/>
      <c r="B48" s="27"/>
      <c r="D48" s="27"/>
      <c r="F48" s="27"/>
      <c r="G48" s="27"/>
      <c r="I48" s="127">
        <f>COUNT(I2:I3,I22:I25,I27:I34,I36:I39)</f>
        <v>18</v>
      </c>
    </row>
    <row r="49" spans="9:9" s="27" customFormat="1">
      <c r="I49" s="184">
        <f>COUNT(I4:I6,I8:I15,I18:I21,I26,I41:I42)</f>
        <v>17</v>
      </c>
    </row>
    <row r="50" spans="9:9" s="27" customFormat="1">
      <c r="I50" s="126">
        <f>COUNT(I43:I45,I16,I7)</f>
        <v>5</v>
      </c>
    </row>
    <row r="51" spans="9:9" s="27" customFormat="1">
      <c r="I51" s="27">
        <f>SUM(I48:I50)</f>
        <v>40</v>
      </c>
    </row>
    <row r="52" spans="9:9" s="27" customFormat="1"/>
    <row r="53" spans="9:9" s="27" customFormat="1"/>
    <row r="54" spans="9:9" s="27" customFormat="1"/>
    <row r="55" spans="9:9" s="27" customFormat="1"/>
    <row r="56" spans="9:9" s="27" customFormat="1"/>
    <row r="57" spans="9:9" s="27" customFormat="1"/>
    <row r="58" spans="9:9" s="27" customFormat="1"/>
    <row r="59" spans="9:9" s="27" customFormat="1"/>
    <row r="60" spans="9:9" s="27" customFormat="1"/>
    <row r="61" spans="9:9" s="27" customFormat="1"/>
    <row r="62" spans="9:9" s="27" customFormat="1"/>
    <row r="63" spans="9:9" s="27" customFormat="1"/>
    <row r="64" spans="9:9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</sheetData>
  <hyperlinks>
    <hyperlink ref="B2" location="_ftn1" display="_ftn1" xr:uid="{100FEB7C-30D8-42BA-9EA0-7F9100996D84}"/>
    <hyperlink ref="A48" location="_ftnref2" display="_ftnref2" xr:uid="{7B0A183E-245B-4275-8F5F-B583641863DE}"/>
  </hyperlinks>
  <pageMargins left="0.7" right="0.7" top="0.75" bottom="0.75" header="0.3" footer="0.3"/>
  <pageSetup orientation="portrait" r:id="rId1"/>
  <ignoredErrors>
    <ignoredError sqref="I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6593-EF5D-436D-B4E4-F941BA9BA1BD}">
  <dimension ref="A1:I157"/>
  <sheetViews>
    <sheetView topLeftCell="A98" workbookViewId="0">
      <selection activeCell="H125" sqref="H125:H128"/>
    </sheetView>
  </sheetViews>
  <sheetFormatPr defaultRowHeight="15"/>
  <cols>
    <col min="1" max="1" width="15.5703125" style="29" customWidth="1"/>
    <col min="2" max="2" width="35.85546875" style="30" customWidth="1"/>
    <col min="3" max="3" width="47.5703125" style="29" customWidth="1"/>
    <col min="4" max="4" width="18.85546875" style="86" customWidth="1"/>
    <col min="5" max="5" width="15.140625" style="11" customWidth="1"/>
    <col min="6" max="6" width="19.5703125" style="30" customWidth="1"/>
    <col min="7" max="7" width="19.42578125" style="29" customWidth="1"/>
    <col min="8" max="8" width="21.7109375" style="29" customWidth="1"/>
    <col min="9" max="16384" width="9.140625" style="29"/>
  </cols>
  <sheetData>
    <row r="1" spans="1:8" s="10" customFormat="1">
      <c r="B1" s="11" t="s">
        <v>30</v>
      </c>
      <c r="C1" s="10" t="s">
        <v>31</v>
      </c>
      <c r="D1" s="10" t="s">
        <v>32</v>
      </c>
      <c r="E1" s="11" t="s">
        <v>34</v>
      </c>
      <c r="F1" s="11" t="s">
        <v>35</v>
      </c>
      <c r="G1" s="10" t="s">
        <v>36</v>
      </c>
      <c r="H1" s="10" t="s">
        <v>190</v>
      </c>
    </row>
    <row r="2" spans="1:8">
      <c r="A2" s="85" t="s">
        <v>191</v>
      </c>
      <c r="B2" s="245" t="s">
        <v>192</v>
      </c>
      <c r="C2" s="245"/>
      <c r="E2" s="26"/>
      <c r="F2" s="36"/>
      <c r="G2" s="106" t="s">
        <v>193</v>
      </c>
    </row>
    <row r="3" spans="1:8">
      <c r="A3" s="85" t="s">
        <v>194</v>
      </c>
      <c r="B3" s="43" t="s">
        <v>195</v>
      </c>
      <c r="C3" s="27"/>
      <c r="E3" s="26"/>
      <c r="F3" s="24"/>
      <c r="G3" s="23"/>
    </row>
    <row r="4" spans="1:8">
      <c r="A4" s="85" t="s">
        <v>196</v>
      </c>
      <c r="B4" s="43" t="s">
        <v>195</v>
      </c>
      <c r="C4" s="76" t="s">
        <v>197</v>
      </c>
      <c r="D4" s="86" t="s">
        <v>198</v>
      </c>
      <c r="E4" s="26">
        <v>1347</v>
      </c>
      <c r="F4" s="13">
        <v>1115572</v>
      </c>
      <c r="H4" s="111">
        <v>2</v>
      </c>
    </row>
    <row r="5" spans="1:8">
      <c r="A5" s="85" t="s">
        <v>199</v>
      </c>
      <c r="B5" s="43" t="s">
        <v>195</v>
      </c>
      <c r="C5" s="76" t="s">
        <v>200</v>
      </c>
      <c r="D5" s="86" t="s">
        <v>198</v>
      </c>
      <c r="E5" s="26">
        <v>19831</v>
      </c>
      <c r="F5" s="13">
        <v>939259</v>
      </c>
      <c r="H5" s="111">
        <v>2</v>
      </c>
    </row>
    <row r="6" spans="1:8">
      <c r="A6" s="85" t="s">
        <v>201</v>
      </c>
      <c r="B6" s="43" t="s">
        <v>195</v>
      </c>
      <c r="C6" s="46" t="s">
        <v>202</v>
      </c>
      <c r="D6" s="86" t="s">
        <v>198</v>
      </c>
      <c r="E6" s="26">
        <v>274964</v>
      </c>
      <c r="F6" s="13">
        <v>902938</v>
      </c>
      <c r="H6" s="111">
        <v>2</v>
      </c>
    </row>
    <row r="7" spans="1:8">
      <c r="A7" s="85" t="s">
        <v>203</v>
      </c>
      <c r="B7" s="43" t="s">
        <v>195</v>
      </c>
      <c r="C7" s="46" t="s">
        <v>204</v>
      </c>
      <c r="D7" s="86" t="s">
        <v>198</v>
      </c>
      <c r="E7" s="26">
        <v>25120</v>
      </c>
      <c r="F7" s="13">
        <v>1196514</v>
      </c>
      <c r="H7" s="111">
        <v>2</v>
      </c>
    </row>
    <row r="8" spans="1:8">
      <c r="A8" s="85" t="s">
        <v>205</v>
      </c>
      <c r="B8" s="43" t="s">
        <v>195</v>
      </c>
      <c r="C8" s="76" t="s">
        <v>206</v>
      </c>
      <c r="D8" s="86" t="s">
        <v>198</v>
      </c>
      <c r="E8" s="13">
        <v>41126</v>
      </c>
      <c r="F8" s="30">
        <v>1149380</v>
      </c>
      <c r="H8" s="111">
        <v>2</v>
      </c>
    </row>
    <row r="9" spans="1:8">
      <c r="A9" s="85" t="s">
        <v>207</v>
      </c>
      <c r="B9" s="43" t="s">
        <v>195</v>
      </c>
      <c r="C9" s="46" t="s">
        <v>208</v>
      </c>
      <c r="D9" s="86" t="s">
        <v>198</v>
      </c>
      <c r="E9" s="13">
        <v>108118</v>
      </c>
      <c r="F9" s="30">
        <v>905233</v>
      </c>
      <c r="H9" s="111">
        <v>2</v>
      </c>
    </row>
    <row r="10" spans="1:8">
      <c r="A10" s="85" t="s">
        <v>209</v>
      </c>
      <c r="B10" s="43" t="s">
        <v>210</v>
      </c>
      <c r="C10" s="27"/>
      <c r="E10" s="26"/>
    </row>
    <row r="11" spans="1:8">
      <c r="A11" s="85" t="s">
        <v>211</v>
      </c>
      <c r="B11" s="43" t="s">
        <v>210</v>
      </c>
      <c r="C11" s="46" t="s">
        <v>212</v>
      </c>
      <c r="D11" s="86" t="s">
        <v>198</v>
      </c>
      <c r="E11" s="13">
        <v>389132</v>
      </c>
      <c r="F11" s="30">
        <v>41990138</v>
      </c>
      <c r="H11" s="111">
        <v>2</v>
      </c>
    </row>
    <row r="12" spans="1:8">
      <c r="A12" s="85" t="s">
        <v>213</v>
      </c>
      <c r="B12" s="43" t="s">
        <v>210</v>
      </c>
      <c r="C12" s="76" t="s">
        <v>214</v>
      </c>
      <c r="D12" s="86" t="s">
        <v>198</v>
      </c>
      <c r="E12" s="13">
        <v>284635</v>
      </c>
      <c r="F12" s="30">
        <v>36655099</v>
      </c>
      <c r="H12" s="111">
        <v>2</v>
      </c>
    </row>
    <row r="13" spans="1:8">
      <c r="A13" s="85" t="s">
        <v>215</v>
      </c>
      <c r="B13" s="43" t="s">
        <v>210</v>
      </c>
      <c r="C13" s="46" t="s">
        <v>216</v>
      </c>
      <c r="D13" s="86" t="s">
        <v>198</v>
      </c>
      <c r="E13" s="13">
        <v>1424884</v>
      </c>
      <c r="F13" s="30">
        <v>43532539</v>
      </c>
      <c r="H13" s="111">
        <v>2</v>
      </c>
    </row>
    <row r="14" spans="1:8">
      <c r="A14" s="85" t="s">
        <v>217</v>
      </c>
      <c r="B14" s="43" t="s">
        <v>210</v>
      </c>
      <c r="C14" s="46" t="s">
        <v>218</v>
      </c>
      <c r="D14" s="86" t="s">
        <v>198</v>
      </c>
      <c r="E14" s="13">
        <v>25255</v>
      </c>
      <c r="F14" s="30">
        <v>1196677</v>
      </c>
      <c r="H14" s="111">
        <v>2</v>
      </c>
    </row>
    <row r="15" spans="1:8">
      <c r="A15" s="85" t="s">
        <v>219</v>
      </c>
      <c r="B15" s="43" t="s">
        <v>220</v>
      </c>
      <c r="C15" s="46"/>
      <c r="E15" s="26"/>
    </row>
    <row r="16" spans="1:8">
      <c r="A16" s="85" t="s">
        <v>221</v>
      </c>
      <c r="B16" s="43" t="s">
        <v>220</v>
      </c>
      <c r="C16" s="46" t="s">
        <v>222</v>
      </c>
      <c r="D16" s="86" t="s">
        <v>198</v>
      </c>
      <c r="E16" s="13">
        <v>435</v>
      </c>
      <c r="F16" s="30">
        <v>1154343</v>
      </c>
      <c r="H16" s="111">
        <v>2</v>
      </c>
    </row>
    <row r="17" spans="1:8">
      <c r="A17" s="85" t="s">
        <v>223</v>
      </c>
      <c r="B17" s="43" t="s">
        <v>220</v>
      </c>
      <c r="C17" s="46" t="s">
        <v>224</v>
      </c>
      <c r="D17" s="86" t="s">
        <v>198</v>
      </c>
      <c r="E17" s="13">
        <v>7213</v>
      </c>
      <c r="F17" s="30">
        <v>1112921</v>
      </c>
      <c r="H17" s="111">
        <v>2</v>
      </c>
    </row>
    <row r="18" spans="1:8">
      <c r="A18" s="85" t="s">
        <v>225</v>
      </c>
      <c r="B18" s="43" t="s">
        <v>220</v>
      </c>
      <c r="C18" s="46" t="s">
        <v>226</v>
      </c>
      <c r="D18" s="86" t="s">
        <v>198</v>
      </c>
      <c r="E18" s="13">
        <v>237159</v>
      </c>
      <c r="F18" s="30">
        <v>1192218</v>
      </c>
      <c r="H18" s="111">
        <v>2</v>
      </c>
    </row>
    <row r="19" spans="1:8">
      <c r="A19" s="85" t="s">
        <v>227</v>
      </c>
      <c r="B19" s="43" t="s">
        <v>220</v>
      </c>
      <c r="C19" s="46" t="s">
        <v>228</v>
      </c>
      <c r="D19" s="86" t="s">
        <v>198</v>
      </c>
      <c r="E19" s="13">
        <v>69120</v>
      </c>
      <c r="F19" s="30">
        <v>1106776</v>
      </c>
      <c r="H19" s="111">
        <v>2</v>
      </c>
    </row>
    <row r="20" spans="1:8">
      <c r="A20" s="85" t="s">
        <v>229</v>
      </c>
      <c r="B20" s="245" t="s">
        <v>230</v>
      </c>
      <c r="C20" s="245"/>
      <c r="E20" s="26"/>
    </row>
    <row r="21" spans="1:8">
      <c r="A21" s="85" t="s">
        <v>231</v>
      </c>
      <c r="B21" s="36"/>
      <c r="C21" s="46" t="s">
        <v>232</v>
      </c>
      <c r="D21" s="86" t="s">
        <v>198</v>
      </c>
      <c r="E21" s="13">
        <v>18603</v>
      </c>
      <c r="F21" s="30">
        <v>934075</v>
      </c>
      <c r="H21" s="111">
        <v>2</v>
      </c>
    </row>
    <row r="22" spans="1:8">
      <c r="A22" s="85" t="s">
        <v>233</v>
      </c>
      <c r="B22" s="36"/>
      <c r="C22" s="46" t="s">
        <v>234</v>
      </c>
      <c r="D22" s="86" t="s">
        <v>198</v>
      </c>
      <c r="E22" s="13">
        <v>1347</v>
      </c>
      <c r="F22" s="30">
        <v>1115572</v>
      </c>
      <c r="H22" s="111">
        <v>2</v>
      </c>
    </row>
    <row r="23" spans="1:8">
      <c r="A23" s="85" t="s">
        <v>235</v>
      </c>
      <c r="B23" s="36"/>
      <c r="C23" s="46" t="s">
        <v>236</v>
      </c>
      <c r="D23" s="86" t="s">
        <v>198</v>
      </c>
      <c r="E23" s="13">
        <v>19831</v>
      </c>
      <c r="F23" s="30">
        <v>939259</v>
      </c>
      <c r="H23" s="111">
        <v>2</v>
      </c>
    </row>
    <row r="24" spans="1:8">
      <c r="A24" s="85" t="s">
        <v>237</v>
      </c>
      <c r="B24" s="36"/>
      <c r="C24" s="46" t="s">
        <v>238</v>
      </c>
      <c r="D24" s="86" t="s">
        <v>198</v>
      </c>
      <c r="E24" s="13">
        <v>41126</v>
      </c>
      <c r="F24" s="30">
        <v>1149380</v>
      </c>
      <c r="H24" s="111">
        <v>2</v>
      </c>
    </row>
    <row r="25" spans="1:8">
      <c r="A25" s="85" t="s">
        <v>239</v>
      </c>
      <c r="B25" s="26"/>
      <c r="C25" s="22" t="s">
        <v>240</v>
      </c>
      <c r="D25" s="86" t="s">
        <v>198</v>
      </c>
      <c r="E25" s="13">
        <v>108118</v>
      </c>
      <c r="F25" s="30">
        <v>905233</v>
      </c>
      <c r="H25" s="111">
        <v>2</v>
      </c>
    </row>
    <row r="26" spans="1:8">
      <c r="A26" s="85" t="s">
        <v>241</v>
      </c>
      <c r="B26" s="26"/>
      <c r="C26" s="22" t="s">
        <v>242</v>
      </c>
      <c r="D26" s="86" t="s">
        <v>198</v>
      </c>
      <c r="E26" s="13">
        <v>135391</v>
      </c>
      <c r="F26" s="30">
        <v>135391</v>
      </c>
      <c r="H26" s="111">
        <v>2</v>
      </c>
    </row>
    <row r="27" spans="1:8">
      <c r="A27" s="85" t="s">
        <v>243</v>
      </c>
      <c r="B27" s="26"/>
      <c r="C27" s="22" t="s">
        <v>244</v>
      </c>
      <c r="D27" s="86" t="s">
        <v>198</v>
      </c>
      <c r="E27" s="13">
        <v>10759</v>
      </c>
      <c r="F27" s="30">
        <v>903963</v>
      </c>
      <c r="H27" s="111">
        <v>2</v>
      </c>
    </row>
    <row r="28" spans="1:8">
      <c r="A28" s="85" t="s">
        <v>245</v>
      </c>
      <c r="B28" s="244" t="s">
        <v>246</v>
      </c>
      <c r="C28" s="244"/>
      <c r="E28" s="26"/>
    </row>
    <row r="29" spans="1:8">
      <c r="A29" s="85" t="s">
        <v>247</v>
      </c>
      <c r="B29" s="25" t="s">
        <v>248</v>
      </c>
      <c r="C29" s="22"/>
      <c r="E29" s="26"/>
    </row>
    <row r="30" spans="1:8">
      <c r="A30" s="85" t="s">
        <v>249</v>
      </c>
      <c r="B30" s="25" t="s">
        <v>248</v>
      </c>
      <c r="C30" s="22" t="s">
        <v>250</v>
      </c>
      <c r="D30" s="86" t="s">
        <v>198</v>
      </c>
      <c r="E30" s="13">
        <v>20610</v>
      </c>
      <c r="F30" s="30">
        <v>1149196</v>
      </c>
      <c r="H30" s="111">
        <v>2</v>
      </c>
    </row>
    <row r="31" spans="1:8">
      <c r="A31" s="85" t="s">
        <v>251</v>
      </c>
      <c r="B31" s="25" t="s">
        <v>248</v>
      </c>
      <c r="C31" s="22" t="s">
        <v>252</v>
      </c>
      <c r="D31" s="86" t="s">
        <v>198</v>
      </c>
      <c r="E31" s="13">
        <v>3498</v>
      </c>
      <c r="F31" s="30">
        <v>1129625</v>
      </c>
      <c r="H31" s="111">
        <v>2</v>
      </c>
    </row>
    <row r="32" spans="1:8">
      <c r="A32" s="85" t="s">
        <v>253</v>
      </c>
      <c r="B32" s="25" t="s">
        <v>248</v>
      </c>
      <c r="C32" s="22" t="s">
        <v>254</v>
      </c>
      <c r="D32" s="86" t="s">
        <v>198</v>
      </c>
      <c r="E32" s="13">
        <v>87636</v>
      </c>
      <c r="F32" s="30">
        <v>1153428</v>
      </c>
      <c r="H32" s="111">
        <v>2</v>
      </c>
    </row>
    <row r="33" spans="1:8">
      <c r="A33" s="85" t="s">
        <v>255</v>
      </c>
      <c r="B33" s="25" t="s">
        <v>248</v>
      </c>
      <c r="C33" s="22" t="s">
        <v>256</v>
      </c>
      <c r="D33" s="86" t="s">
        <v>198</v>
      </c>
      <c r="E33" s="13">
        <v>5553</v>
      </c>
      <c r="F33" s="30">
        <v>777221</v>
      </c>
      <c r="H33" s="111">
        <v>2</v>
      </c>
    </row>
    <row r="34" spans="1:8">
      <c r="A34" s="85" t="s">
        <v>257</v>
      </c>
      <c r="B34" s="25" t="s">
        <v>248</v>
      </c>
      <c r="C34" s="22" t="s">
        <v>258</v>
      </c>
      <c r="D34" s="86" t="s">
        <v>198</v>
      </c>
      <c r="E34" s="13">
        <v>356887</v>
      </c>
      <c r="F34" s="30">
        <v>1136422</v>
      </c>
      <c r="H34" s="111">
        <v>2</v>
      </c>
    </row>
    <row r="35" spans="1:8">
      <c r="A35" s="85" t="s">
        <v>259</v>
      </c>
      <c r="B35" s="25" t="s">
        <v>248</v>
      </c>
      <c r="C35" s="22" t="s">
        <v>260</v>
      </c>
      <c r="D35" s="86" t="s">
        <v>198</v>
      </c>
      <c r="E35" s="13">
        <v>28889</v>
      </c>
      <c r="F35" s="30">
        <v>1107830</v>
      </c>
      <c r="H35" s="111">
        <v>2</v>
      </c>
    </row>
    <row r="36" spans="1:8">
      <c r="A36" s="85" t="s">
        <v>261</v>
      </c>
      <c r="B36" s="25" t="s">
        <v>248</v>
      </c>
      <c r="C36" s="22" t="s">
        <v>262</v>
      </c>
      <c r="D36" s="86" t="s">
        <v>198</v>
      </c>
      <c r="E36" s="25">
        <v>275635</v>
      </c>
      <c r="F36" s="30">
        <v>1103006</v>
      </c>
      <c r="H36" s="111">
        <v>2</v>
      </c>
    </row>
    <row r="37" spans="1:8">
      <c r="A37" s="85" t="s">
        <v>263</v>
      </c>
      <c r="B37" s="25" t="s">
        <v>264</v>
      </c>
      <c r="E37" s="26"/>
    </row>
    <row r="38" spans="1:8">
      <c r="A38" s="85" t="s">
        <v>265</v>
      </c>
      <c r="B38" s="25" t="s">
        <v>264</v>
      </c>
      <c r="C38" s="22" t="s">
        <v>266</v>
      </c>
      <c r="D38" s="86" t="s">
        <v>198</v>
      </c>
      <c r="E38" s="13">
        <v>88249</v>
      </c>
      <c r="F38" s="30">
        <v>1154161</v>
      </c>
      <c r="H38" s="111">
        <v>2</v>
      </c>
    </row>
    <row r="39" spans="1:8">
      <c r="A39" s="85" t="s">
        <v>267</v>
      </c>
      <c r="B39" s="25" t="s">
        <v>264</v>
      </c>
      <c r="C39" s="22" t="s">
        <v>268</v>
      </c>
      <c r="D39" s="86" t="s">
        <v>198</v>
      </c>
      <c r="E39" s="25">
        <v>1147878</v>
      </c>
      <c r="F39" s="30">
        <v>40242146</v>
      </c>
      <c r="H39" s="111">
        <v>2</v>
      </c>
    </row>
    <row r="40" spans="1:8">
      <c r="A40" s="85" t="s">
        <v>269</v>
      </c>
      <c r="B40" s="25" t="s">
        <v>270</v>
      </c>
      <c r="E40" s="26"/>
    </row>
    <row r="41" spans="1:8">
      <c r="A41" s="85" t="s">
        <v>271</v>
      </c>
      <c r="B41" s="25" t="s">
        <v>270</v>
      </c>
      <c r="C41" s="22" t="s">
        <v>272</v>
      </c>
      <c r="D41" s="86" t="s">
        <v>198</v>
      </c>
      <c r="E41" s="13">
        <v>3013</v>
      </c>
      <c r="F41" s="30">
        <v>1110727</v>
      </c>
      <c r="H41" s="111">
        <v>2</v>
      </c>
    </row>
    <row r="42" spans="1:8">
      <c r="A42" s="85" t="s">
        <v>273</v>
      </c>
      <c r="B42" s="25" t="s">
        <v>270</v>
      </c>
      <c r="C42" s="22" t="s">
        <v>274</v>
      </c>
      <c r="D42" s="86" t="s">
        <v>198</v>
      </c>
      <c r="E42" s="13">
        <v>17128</v>
      </c>
      <c r="F42" s="30">
        <v>929887</v>
      </c>
      <c r="H42" s="111">
        <v>2</v>
      </c>
    </row>
    <row r="43" spans="1:8">
      <c r="A43" s="85" t="s">
        <v>275</v>
      </c>
      <c r="B43" s="25" t="s">
        <v>270</v>
      </c>
      <c r="C43" s="22" t="s">
        <v>276</v>
      </c>
      <c r="D43" s="86" t="s">
        <v>198</v>
      </c>
      <c r="E43" s="13">
        <v>7646</v>
      </c>
      <c r="F43" s="30">
        <v>923645</v>
      </c>
      <c r="H43" s="111">
        <v>2</v>
      </c>
    </row>
    <row r="44" spans="1:8">
      <c r="A44" s="85" t="s">
        <v>277</v>
      </c>
      <c r="B44" s="25" t="s">
        <v>270</v>
      </c>
      <c r="C44" s="22" t="s">
        <v>278</v>
      </c>
      <c r="D44" s="86" t="s">
        <v>198</v>
      </c>
      <c r="E44" s="25">
        <v>816346</v>
      </c>
      <c r="F44" s="30">
        <v>19039926</v>
      </c>
      <c r="H44" s="111">
        <v>2</v>
      </c>
    </row>
    <row r="45" spans="1:8">
      <c r="A45" s="85" t="s">
        <v>279</v>
      </c>
      <c r="B45" s="25" t="s">
        <v>270</v>
      </c>
      <c r="C45" s="22" t="s">
        <v>280</v>
      </c>
      <c r="D45" s="86" t="s">
        <v>198</v>
      </c>
      <c r="E45" s="25">
        <v>283742</v>
      </c>
      <c r="F45" s="30">
        <v>904453</v>
      </c>
      <c r="H45" s="111">
        <v>2</v>
      </c>
    </row>
    <row r="46" spans="1:8">
      <c r="A46" s="85" t="s">
        <v>281</v>
      </c>
      <c r="B46" s="25" t="s">
        <v>270</v>
      </c>
      <c r="C46" s="22" t="s">
        <v>282</v>
      </c>
      <c r="D46" s="86" t="s">
        <v>198</v>
      </c>
      <c r="E46" s="25">
        <v>114979</v>
      </c>
      <c r="F46" s="30">
        <v>911735</v>
      </c>
      <c r="H46" s="111">
        <v>2</v>
      </c>
    </row>
    <row r="47" spans="1:8">
      <c r="A47" s="85" t="s">
        <v>283</v>
      </c>
      <c r="B47" s="25" t="s">
        <v>270</v>
      </c>
      <c r="C47" s="22" t="s">
        <v>284</v>
      </c>
      <c r="D47" s="86" t="s">
        <v>198</v>
      </c>
      <c r="E47" s="13">
        <v>9143</v>
      </c>
      <c r="F47" s="30">
        <v>961047</v>
      </c>
      <c r="H47" s="111">
        <v>2</v>
      </c>
    </row>
    <row r="48" spans="1:8">
      <c r="A48" s="85" t="s">
        <v>285</v>
      </c>
      <c r="B48" s="25" t="s">
        <v>270</v>
      </c>
      <c r="C48" s="22" t="s">
        <v>286</v>
      </c>
      <c r="D48" s="86" t="s">
        <v>198</v>
      </c>
      <c r="E48" s="25">
        <v>2541</v>
      </c>
      <c r="F48" s="30">
        <v>997276</v>
      </c>
      <c r="H48" s="111">
        <v>2</v>
      </c>
    </row>
    <row r="49" spans="1:8">
      <c r="A49" s="85" t="s">
        <v>287</v>
      </c>
      <c r="B49" s="25" t="s">
        <v>270</v>
      </c>
      <c r="C49" s="22" t="s">
        <v>288</v>
      </c>
      <c r="D49" s="86" t="s">
        <v>198</v>
      </c>
      <c r="E49" s="25">
        <v>4278</v>
      </c>
      <c r="F49" s="30">
        <v>953076</v>
      </c>
      <c r="H49" s="111">
        <v>2</v>
      </c>
    </row>
    <row r="50" spans="1:8">
      <c r="A50" s="85" t="s">
        <v>289</v>
      </c>
      <c r="B50" s="25" t="s">
        <v>270</v>
      </c>
      <c r="C50" s="22" t="s">
        <v>290</v>
      </c>
      <c r="D50" s="86" t="s">
        <v>198</v>
      </c>
      <c r="E50" s="25">
        <v>42319</v>
      </c>
      <c r="F50" s="30">
        <v>950696</v>
      </c>
      <c r="H50" s="111">
        <v>2</v>
      </c>
    </row>
    <row r="51" spans="1:8">
      <c r="A51" s="85" t="s">
        <v>291</v>
      </c>
      <c r="B51" s="25" t="s">
        <v>292</v>
      </c>
      <c r="E51" s="25"/>
    </row>
    <row r="52" spans="1:8">
      <c r="A52" s="85" t="s">
        <v>293</v>
      </c>
      <c r="B52" s="25" t="s">
        <v>292</v>
      </c>
      <c r="C52" s="22" t="s">
        <v>294</v>
      </c>
      <c r="D52" s="86" t="s">
        <v>198</v>
      </c>
      <c r="E52" s="25">
        <v>3444</v>
      </c>
      <c r="F52" s="30">
        <v>928744</v>
      </c>
      <c r="H52" s="111">
        <v>2</v>
      </c>
    </row>
    <row r="53" spans="1:8">
      <c r="A53" s="85" t="s">
        <v>295</v>
      </c>
      <c r="B53" s="25" t="s">
        <v>292</v>
      </c>
      <c r="C53" s="22" t="s">
        <v>296</v>
      </c>
      <c r="D53" s="86" t="s">
        <v>198</v>
      </c>
      <c r="E53" s="25">
        <v>26225</v>
      </c>
      <c r="F53" s="30">
        <v>1000560</v>
      </c>
      <c r="H53" s="111">
        <v>2</v>
      </c>
    </row>
    <row r="54" spans="1:8">
      <c r="A54" s="85" t="s">
        <v>297</v>
      </c>
      <c r="B54" s="25" t="s">
        <v>298</v>
      </c>
      <c r="E54" s="25"/>
    </row>
    <row r="55" spans="1:8">
      <c r="A55" s="85" t="s">
        <v>299</v>
      </c>
      <c r="B55" s="25" t="s">
        <v>298</v>
      </c>
      <c r="C55" s="22" t="s">
        <v>300</v>
      </c>
      <c r="D55" s="86" t="s">
        <v>198</v>
      </c>
      <c r="E55" s="25">
        <v>1191</v>
      </c>
      <c r="F55" s="30">
        <v>1112807</v>
      </c>
      <c r="H55" s="111">
        <v>2</v>
      </c>
    </row>
    <row r="56" spans="1:8">
      <c r="A56" s="85" t="s">
        <v>301</v>
      </c>
      <c r="B56" s="25" t="s">
        <v>298</v>
      </c>
      <c r="C56" s="22" t="s">
        <v>302</v>
      </c>
      <c r="D56" s="86" t="s">
        <v>198</v>
      </c>
      <c r="E56" s="25">
        <v>3355</v>
      </c>
      <c r="F56" s="30">
        <v>1124300</v>
      </c>
      <c r="H56" s="111">
        <v>2</v>
      </c>
    </row>
    <row r="57" spans="1:8">
      <c r="A57" s="85" t="s">
        <v>303</v>
      </c>
      <c r="B57" s="25" t="s">
        <v>298</v>
      </c>
      <c r="C57" s="22" t="s">
        <v>304</v>
      </c>
      <c r="D57" s="86" t="s">
        <v>198</v>
      </c>
      <c r="E57" s="25">
        <v>5640</v>
      </c>
      <c r="F57" s="30">
        <v>1177480</v>
      </c>
      <c r="H57" s="111">
        <v>2</v>
      </c>
    </row>
    <row r="58" spans="1:8">
      <c r="A58" s="85" t="s">
        <v>305</v>
      </c>
      <c r="B58" s="25" t="s">
        <v>298</v>
      </c>
      <c r="C58" s="22" t="s">
        <v>306</v>
      </c>
      <c r="D58" s="86" t="s">
        <v>198</v>
      </c>
      <c r="E58" s="25">
        <v>41493</v>
      </c>
      <c r="F58" s="30">
        <v>1150345</v>
      </c>
      <c r="H58" s="111">
        <v>2</v>
      </c>
    </row>
    <row r="59" spans="1:8">
      <c r="A59" s="85" t="s">
        <v>307</v>
      </c>
      <c r="B59" s="25" t="s">
        <v>298</v>
      </c>
      <c r="C59" s="22" t="s">
        <v>308</v>
      </c>
      <c r="D59" s="86" t="s">
        <v>198</v>
      </c>
      <c r="E59" s="25">
        <v>7258</v>
      </c>
      <c r="F59" s="30">
        <v>1115008</v>
      </c>
      <c r="H59" s="111">
        <v>2</v>
      </c>
    </row>
    <row r="60" spans="1:8">
      <c r="A60" s="85" t="s">
        <v>309</v>
      </c>
      <c r="B60" s="25" t="s">
        <v>298</v>
      </c>
      <c r="C60" s="22" t="s">
        <v>310</v>
      </c>
      <c r="D60" s="86" t="s">
        <v>198</v>
      </c>
      <c r="E60" s="25">
        <v>32613</v>
      </c>
      <c r="F60" s="30">
        <v>1118045</v>
      </c>
      <c r="H60" s="111">
        <v>2</v>
      </c>
    </row>
    <row r="61" spans="1:8">
      <c r="A61" s="85" t="s">
        <v>311</v>
      </c>
      <c r="B61" s="25" t="s">
        <v>298</v>
      </c>
      <c r="C61" s="22" t="s">
        <v>312</v>
      </c>
      <c r="D61" s="86" t="s">
        <v>198</v>
      </c>
      <c r="E61" s="25">
        <v>8356</v>
      </c>
      <c r="F61" s="30">
        <v>1146810</v>
      </c>
      <c r="H61" s="111">
        <v>2</v>
      </c>
    </row>
    <row r="62" spans="1:8">
      <c r="A62" s="85" t="s">
        <v>313</v>
      </c>
      <c r="B62" s="25" t="s">
        <v>298</v>
      </c>
      <c r="C62" s="22" t="s">
        <v>314</v>
      </c>
      <c r="D62" s="86" t="s">
        <v>198</v>
      </c>
      <c r="E62" s="25">
        <v>10237</v>
      </c>
      <c r="F62" s="30">
        <v>1236607</v>
      </c>
      <c r="H62" s="111">
        <v>2</v>
      </c>
    </row>
    <row r="63" spans="1:8">
      <c r="A63" s="85" t="s">
        <v>315</v>
      </c>
      <c r="B63" s="25" t="s">
        <v>298</v>
      </c>
      <c r="C63" s="22" t="s">
        <v>316</v>
      </c>
      <c r="D63" s="86" t="s">
        <v>198</v>
      </c>
      <c r="E63" s="25">
        <v>42935</v>
      </c>
      <c r="F63" s="30">
        <v>19106706</v>
      </c>
      <c r="H63" s="111">
        <v>2</v>
      </c>
    </row>
    <row r="64" spans="1:8">
      <c r="A64" s="85" t="s">
        <v>317</v>
      </c>
      <c r="B64" s="25" t="s">
        <v>318</v>
      </c>
      <c r="E64" s="25"/>
    </row>
    <row r="65" spans="1:8">
      <c r="A65" s="85" t="s">
        <v>319</v>
      </c>
      <c r="B65" s="25" t="s">
        <v>318</v>
      </c>
      <c r="C65" s="22" t="s">
        <v>320</v>
      </c>
      <c r="D65" s="86" t="s">
        <v>198</v>
      </c>
      <c r="E65" s="25">
        <v>149</v>
      </c>
      <c r="F65" s="30">
        <v>1319998</v>
      </c>
      <c r="H65" s="111">
        <v>2</v>
      </c>
    </row>
    <row r="66" spans="1:8">
      <c r="A66" s="85" t="s">
        <v>321</v>
      </c>
      <c r="B66" s="25" t="s">
        <v>318</v>
      </c>
      <c r="C66" s="22" t="s">
        <v>322</v>
      </c>
      <c r="D66" s="86" t="s">
        <v>198</v>
      </c>
      <c r="E66" s="25">
        <v>1202</v>
      </c>
      <c r="F66" s="30">
        <v>1314002</v>
      </c>
      <c r="H66" s="111">
        <v>2</v>
      </c>
    </row>
    <row r="67" spans="1:8">
      <c r="A67" s="85" t="s">
        <v>323</v>
      </c>
      <c r="B67" s="25" t="s">
        <v>318</v>
      </c>
      <c r="C67" s="22" t="s">
        <v>324</v>
      </c>
      <c r="D67" s="86" t="s">
        <v>198</v>
      </c>
      <c r="E67" s="25">
        <v>19484</v>
      </c>
      <c r="F67" s="30">
        <v>1338005</v>
      </c>
      <c r="H67" s="111">
        <v>2</v>
      </c>
    </row>
    <row r="68" spans="1:8">
      <c r="A68" s="85" t="s">
        <v>325</v>
      </c>
      <c r="B68" s="25" t="s">
        <v>318</v>
      </c>
      <c r="C68" s="22" t="s">
        <v>326</v>
      </c>
      <c r="D68" s="86" t="s">
        <v>198</v>
      </c>
      <c r="E68" s="25">
        <v>6918</v>
      </c>
      <c r="F68" s="30">
        <v>1307046</v>
      </c>
      <c r="H68" s="111">
        <v>2</v>
      </c>
    </row>
    <row r="69" spans="1:8">
      <c r="A69" s="85" t="s">
        <v>327</v>
      </c>
      <c r="B69" s="25" t="s">
        <v>318</v>
      </c>
      <c r="C69" s="22" t="s">
        <v>328</v>
      </c>
      <c r="D69" s="86" t="s">
        <v>198</v>
      </c>
      <c r="E69" s="25">
        <v>7226</v>
      </c>
      <c r="F69" s="30">
        <v>1313200</v>
      </c>
      <c r="H69" s="111">
        <v>2</v>
      </c>
    </row>
    <row r="70" spans="1:8">
      <c r="A70" s="85" t="s">
        <v>329</v>
      </c>
      <c r="B70" s="25" t="s">
        <v>318</v>
      </c>
      <c r="C70" s="22" t="s">
        <v>330</v>
      </c>
      <c r="D70" s="86" t="s">
        <v>198</v>
      </c>
      <c r="E70" s="25">
        <v>31555</v>
      </c>
      <c r="F70" s="30">
        <v>1314577</v>
      </c>
      <c r="H70" s="111">
        <v>2</v>
      </c>
    </row>
    <row r="71" spans="1:8">
      <c r="A71" s="85" t="s">
        <v>331</v>
      </c>
      <c r="B71" s="25" t="s">
        <v>318</v>
      </c>
      <c r="C71" s="22" t="s">
        <v>332</v>
      </c>
      <c r="D71" s="86" t="s">
        <v>198</v>
      </c>
      <c r="E71" s="25">
        <v>8787</v>
      </c>
      <c r="F71" s="30">
        <v>1353766</v>
      </c>
      <c r="H71" s="111">
        <v>2</v>
      </c>
    </row>
    <row r="72" spans="1:8">
      <c r="A72" s="85" t="s">
        <v>333</v>
      </c>
      <c r="B72" s="25" t="s">
        <v>334</v>
      </c>
      <c r="E72" s="25"/>
    </row>
    <row r="73" spans="1:8">
      <c r="A73" s="85" t="s">
        <v>335</v>
      </c>
      <c r="B73" s="25" t="s">
        <v>334</v>
      </c>
      <c r="C73" s="22" t="s">
        <v>336</v>
      </c>
      <c r="D73" s="86" t="s">
        <v>198</v>
      </c>
      <c r="E73" s="25">
        <v>2279411</v>
      </c>
      <c r="F73" s="30">
        <v>37498755</v>
      </c>
      <c r="H73" s="111">
        <v>2</v>
      </c>
    </row>
    <row r="74" spans="1:8">
      <c r="A74" s="85" t="s">
        <v>337</v>
      </c>
      <c r="B74" s="25" t="s">
        <v>338</v>
      </c>
      <c r="E74" s="26"/>
    </row>
    <row r="75" spans="1:8">
      <c r="A75" s="85" t="s">
        <v>339</v>
      </c>
      <c r="B75" s="25" t="s">
        <v>338</v>
      </c>
      <c r="C75" s="22" t="s">
        <v>340</v>
      </c>
      <c r="D75" s="86" t="s">
        <v>198</v>
      </c>
      <c r="E75" s="25">
        <v>19831</v>
      </c>
      <c r="F75" s="30">
        <v>939259</v>
      </c>
      <c r="H75" s="111">
        <v>2</v>
      </c>
    </row>
    <row r="76" spans="1:8">
      <c r="A76" s="85" t="s">
        <v>341</v>
      </c>
      <c r="B76" s="25" t="s">
        <v>338</v>
      </c>
      <c r="C76" s="22" t="s">
        <v>342</v>
      </c>
      <c r="D76" s="86" t="s">
        <v>198</v>
      </c>
      <c r="E76" s="25">
        <v>41126</v>
      </c>
      <c r="F76" s="30">
        <v>1149380</v>
      </c>
      <c r="H76" s="111">
        <v>2</v>
      </c>
    </row>
    <row r="77" spans="1:8">
      <c r="A77" s="85" t="s">
        <v>343</v>
      </c>
      <c r="B77" s="25" t="s">
        <v>338</v>
      </c>
      <c r="C77" s="22" t="s">
        <v>344</v>
      </c>
      <c r="D77" s="86" t="s">
        <v>198</v>
      </c>
      <c r="E77" s="25">
        <v>6902</v>
      </c>
      <c r="F77" s="30">
        <v>1506270</v>
      </c>
      <c r="H77" s="111">
        <v>2</v>
      </c>
    </row>
    <row r="78" spans="1:8">
      <c r="A78" s="85" t="s">
        <v>345</v>
      </c>
      <c r="B78" s="25" t="s">
        <v>338</v>
      </c>
      <c r="C78" s="22" t="s">
        <v>346</v>
      </c>
      <c r="D78" s="86" t="s">
        <v>198</v>
      </c>
      <c r="E78" s="25">
        <v>8638</v>
      </c>
      <c r="F78" s="30">
        <v>1550557</v>
      </c>
      <c r="H78" s="111">
        <v>2</v>
      </c>
    </row>
    <row r="79" spans="1:8">
      <c r="A79" s="85" t="s">
        <v>347</v>
      </c>
      <c r="B79" s="25" t="s">
        <v>338</v>
      </c>
      <c r="C79" s="22" t="s">
        <v>348</v>
      </c>
      <c r="D79" s="86" t="s">
        <v>198</v>
      </c>
      <c r="E79" s="25">
        <v>8640</v>
      </c>
      <c r="F79" s="30">
        <v>1551099</v>
      </c>
      <c r="H79" s="111">
        <v>2</v>
      </c>
    </row>
    <row r="80" spans="1:8">
      <c r="A80" s="85" t="s">
        <v>349</v>
      </c>
      <c r="B80" s="25" t="s">
        <v>338</v>
      </c>
      <c r="C80" s="22" t="s">
        <v>350</v>
      </c>
      <c r="D80" s="86" t="s">
        <v>198</v>
      </c>
      <c r="E80" s="25">
        <v>3264</v>
      </c>
      <c r="F80" s="30">
        <v>1518254</v>
      </c>
      <c r="H80" s="111">
        <v>2</v>
      </c>
    </row>
    <row r="81" spans="1:9">
      <c r="A81" s="85" t="s">
        <v>351</v>
      </c>
      <c r="B81" s="12" t="s">
        <v>352</v>
      </c>
      <c r="C81" s="106"/>
      <c r="E81" s="26"/>
    </row>
    <row r="82" spans="1:9">
      <c r="A82" s="85" t="s">
        <v>353</v>
      </c>
      <c r="B82" s="26"/>
      <c r="C82" s="22" t="s">
        <v>354</v>
      </c>
      <c r="D82" s="86" t="s">
        <v>198</v>
      </c>
      <c r="E82" s="25">
        <v>4832</v>
      </c>
      <c r="F82" s="30">
        <v>1560278</v>
      </c>
      <c r="H82" s="111">
        <v>2</v>
      </c>
    </row>
    <row r="83" spans="1:9">
      <c r="A83" s="85" t="s">
        <v>355</v>
      </c>
      <c r="B83" s="26"/>
      <c r="C83" s="22" t="s">
        <v>356</v>
      </c>
      <c r="D83" s="86" t="s">
        <v>198</v>
      </c>
      <c r="E83" s="25">
        <v>3992</v>
      </c>
      <c r="F83" s="30">
        <v>1343916</v>
      </c>
      <c r="H83" s="111">
        <v>2</v>
      </c>
    </row>
    <row r="84" spans="1:9">
      <c r="A84" s="85" t="s">
        <v>357</v>
      </c>
      <c r="B84" s="25" t="s">
        <v>358</v>
      </c>
      <c r="E84" s="26"/>
    </row>
    <row r="85" spans="1:9">
      <c r="A85" s="85" t="s">
        <v>359</v>
      </c>
      <c r="B85" s="25" t="s">
        <v>358</v>
      </c>
      <c r="C85" s="22" t="s">
        <v>360</v>
      </c>
      <c r="D85" s="86" t="s">
        <v>198</v>
      </c>
      <c r="E85" s="13">
        <v>1989100</v>
      </c>
      <c r="F85" s="30">
        <v>792993</v>
      </c>
      <c r="H85" s="111">
        <v>2</v>
      </c>
    </row>
    <row r="86" spans="1:9">
      <c r="A86" s="85" t="s">
        <v>361</v>
      </c>
      <c r="B86" s="25" t="s">
        <v>358</v>
      </c>
      <c r="C86" s="22" t="s">
        <v>362</v>
      </c>
      <c r="D86" s="86" t="s">
        <v>198</v>
      </c>
      <c r="E86" s="13">
        <v>1876376</v>
      </c>
      <c r="F86" s="30">
        <v>1593467</v>
      </c>
      <c r="H86" s="111">
        <v>2</v>
      </c>
    </row>
    <row r="87" spans="1:9">
      <c r="A87" s="85" t="s">
        <v>363</v>
      </c>
      <c r="B87" s="25" t="s">
        <v>358</v>
      </c>
      <c r="C87" s="22" t="s">
        <v>364</v>
      </c>
      <c r="D87" s="86" t="s">
        <v>198</v>
      </c>
      <c r="E87" s="13">
        <v>1720597</v>
      </c>
      <c r="F87" s="30">
        <v>35606631</v>
      </c>
      <c r="H87" s="111">
        <v>2</v>
      </c>
    </row>
    <row r="88" spans="1:9">
      <c r="A88" s="85" t="s">
        <v>365</v>
      </c>
      <c r="B88" s="25" t="s">
        <v>358</v>
      </c>
      <c r="C88" s="22" t="s">
        <v>366</v>
      </c>
      <c r="D88" s="86" t="s">
        <v>198</v>
      </c>
      <c r="E88" s="13">
        <v>302379</v>
      </c>
      <c r="F88" s="30">
        <v>1110942</v>
      </c>
      <c r="H88" s="111">
        <v>2</v>
      </c>
    </row>
    <row r="89" spans="1:9">
      <c r="A89" s="85" t="s">
        <v>367</v>
      </c>
      <c r="B89" s="25" t="s">
        <v>358</v>
      </c>
      <c r="C89" s="22" t="s">
        <v>368</v>
      </c>
      <c r="D89" s="86" t="s">
        <v>198</v>
      </c>
      <c r="E89" s="13">
        <v>1746889</v>
      </c>
      <c r="F89" s="30">
        <v>35603983</v>
      </c>
      <c r="H89" s="111">
        <v>2</v>
      </c>
    </row>
    <row r="90" spans="1:9" ht="30" customHeight="1">
      <c r="A90" s="85" t="s">
        <v>369</v>
      </c>
      <c r="B90" s="244" t="s">
        <v>370</v>
      </c>
      <c r="C90" s="244"/>
      <c r="E90" s="25"/>
      <c r="G90" s="22"/>
    </row>
    <row r="91" spans="1:9">
      <c r="A91" s="85" t="s">
        <v>371</v>
      </c>
      <c r="B91" s="244" t="s">
        <v>372</v>
      </c>
      <c r="C91" s="244"/>
      <c r="E91" s="25"/>
      <c r="G91" s="22"/>
    </row>
    <row r="92" spans="1:9">
      <c r="A92" s="85" t="s">
        <v>373</v>
      </c>
      <c r="B92" s="12" t="s">
        <v>374</v>
      </c>
      <c r="C92" s="106"/>
      <c r="E92" s="26"/>
      <c r="G92" s="22"/>
    </row>
    <row r="93" spans="1:9" ht="30" customHeight="1">
      <c r="A93" s="85" t="s">
        <v>375</v>
      </c>
      <c r="B93" s="244" t="s">
        <v>376</v>
      </c>
      <c r="C93" s="244"/>
      <c r="E93" s="25"/>
      <c r="G93" s="23"/>
    </row>
    <row r="94" spans="1:9">
      <c r="A94" s="85" t="s">
        <v>377</v>
      </c>
      <c r="B94" s="25" t="s">
        <v>378</v>
      </c>
      <c r="C94" s="22"/>
      <c r="E94" s="25"/>
      <c r="G94" s="22"/>
    </row>
    <row r="95" spans="1:9">
      <c r="A95" s="85" t="s">
        <v>379</v>
      </c>
      <c r="B95" s="25" t="s">
        <v>380</v>
      </c>
      <c r="E95" s="25"/>
      <c r="G95" s="22"/>
    </row>
    <row r="96" spans="1:9" ht="45">
      <c r="A96" s="72" t="s">
        <v>381</v>
      </c>
      <c r="B96" s="43" t="s">
        <v>380</v>
      </c>
      <c r="C96" s="22" t="s">
        <v>382</v>
      </c>
      <c r="D96" s="86" t="s">
        <v>198</v>
      </c>
      <c r="E96" s="77">
        <v>1116981</v>
      </c>
      <c r="F96" s="30">
        <v>40241607</v>
      </c>
      <c r="G96" s="27"/>
      <c r="H96" s="111">
        <v>2</v>
      </c>
      <c r="I96" s="27"/>
    </row>
    <row r="97" spans="1:9" ht="60">
      <c r="A97" s="72" t="s">
        <v>383</v>
      </c>
      <c r="B97" s="43" t="s">
        <v>380</v>
      </c>
      <c r="C97" s="22" t="s">
        <v>384</v>
      </c>
      <c r="D97" s="86" t="s">
        <v>198</v>
      </c>
      <c r="E97" s="77">
        <v>1550698</v>
      </c>
      <c r="F97" s="30">
        <v>45776957</v>
      </c>
      <c r="G97" s="27"/>
      <c r="H97" s="111">
        <v>2</v>
      </c>
      <c r="I97" s="27"/>
    </row>
    <row r="98" spans="1:9">
      <c r="A98" s="72" t="s">
        <v>385</v>
      </c>
      <c r="B98" s="43" t="s">
        <v>380</v>
      </c>
      <c r="C98" s="46" t="s">
        <v>386</v>
      </c>
      <c r="D98" s="86" t="s">
        <v>198</v>
      </c>
      <c r="E98" s="77">
        <v>896135</v>
      </c>
      <c r="F98" s="30">
        <v>40171301</v>
      </c>
      <c r="G98" s="27"/>
      <c r="H98" s="111">
        <v>2</v>
      </c>
      <c r="I98" s="27"/>
    </row>
    <row r="99" spans="1:9">
      <c r="A99" s="72" t="s">
        <v>387</v>
      </c>
      <c r="B99" s="43" t="s">
        <v>380</v>
      </c>
      <c r="C99" s="46" t="s">
        <v>388</v>
      </c>
      <c r="D99" s="86" t="s">
        <v>198</v>
      </c>
      <c r="E99" s="43">
        <v>851994</v>
      </c>
      <c r="F99" s="30">
        <v>40161488</v>
      </c>
      <c r="G99" s="27"/>
      <c r="H99" s="111">
        <v>2</v>
      </c>
      <c r="I99" s="27"/>
    </row>
    <row r="100" spans="1:9">
      <c r="A100" s="72" t="s">
        <v>389</v>
      </c>
      <c r="B100" s="43" t="s">
        <v>390</v>
      </c>
      <c r="C100" s="46"/>
      <c r="E100" s="43"/>
      <c r="G100" s="46"/>
    </row>
    <row r="101" spans="1:9">
      <c r="A101" s="72" t="s">
        <v>391</v>
      </c>
      <c r="B101" s="43" t="s">
        <v>392</v>
      </c>
      <c r="E101" s="43"/>
      <c r="G101" s="46"/>
    </row>
    <row r="102" spans="1:9">
      <c r="A102" s="72" t="s">
        <v>393</v>
      </c>
      <c r="B102" s="43" t="s">
        <v>392</v>
      </c>
      <c r="C102" s="46" t="s">
        <v>394</v>
      </c>
      <c r="D102" s="86" t="s">
        <v>198</v>
      </c>
      <c r="E102" s="77">
        <v>851878</v>
      </c>
      <c r="F102" s="30">
        <v>40161896</v>
      </c>
      <c r="H102" s="111">
        <v>2</v>
      </c>
    </row>
    <row r="103" spans="1:9">
      <c r="A103" s="72" t="s">
        <v>395</v>
      </c>
      <c r="B103" s="43" t="s">
        <v>392</v>
      </c>
      <c r="C103" s="46" t="s">
        <v>396</v>
      </c>
      <c r="D103" s="86" t="s">
        <v>198</v>
      </c>
      <c r="E103" s="43">
        <v>851994</v>
      </c>
      <c r="F103" s="30">
        <v>40161488</v>
      </c>
      <c r="H103" s="111">
        <v>2</v>
      </c>
    </row>
    <row r="104" spans="1:9">
      <c r="A104" s="72" t="s">
        <v>397</v>
      </c>
      <c r="B104" s="43" t="s">
        <v>398</v>
      </c>
      <c r="E104" s="43"/>
    </row>
    <row r="105" spans="1:9">
      <c r="A105" s="72" t="s">
        <v>399</v>
      </c>
      <c r="B105" s="43" t="s">
        <v>398</v>
      </c>
      <c r="C105" s="46" t="s">
        <v>400</v>
      </c>
      <c r="D105" s="86" t="s">
        <v>198</v>
      </c>
      <c r="E105" s="43">
        <v>901845</v>
      </c>
      <c r="F105" s="30">
        <v>40173567</v>
      </c>
      <c r="H105" s="111">
        <v>2</v>
      </c>
    </row>
    <row r="106" spans="1:9">
      <c r="A106" s="72" t="s">
        <v>401</v>
      </c>
      <c r="B106" s="43" t="s">
        <v>398</v>
      </c>
      <c r="C106" s="46" t="s">
        <v>402</v>
      </c>
      <c r="D106" s="86" t="s">
        <v>198</v>
      </c>
      <c r="E106" s="43">
        <v>466192</v>
      </c>
      <c r="F106" s="30">
        <v>40161048</v>
      </c>
      <c r="H106" s="111">
        <v>2</v>
      </c>
    </row>
    <row r="107" spans="1:9">
      <c r="A107" s="72" t="s">
        <v>403</v>
      </c>
      <c r="B107" s="43" t="s">
        <v>398</v>
      </c>
      <c r="C107" s="46" t="s">
        <v>404</v>
      </c>
      <c r="D107" s="86" t="s">
        <v>198</v>
      </c>
      <c r="E107" s="43">
        <v>466198</v>
      </c>
      <c r="F107" s="30">
        <v>40161203</v>
      </c>
      <c r="H107" s="111">
        <v>2</v>
      </c>
    </row>
    <row r="108" spans="1:9">
      <c r="A108" s="72" t="s">
        <v>405</v>
      </c>
      <c r="B108" s="43" t="s">
        <v>398</v>
      </c>
      <c r="C108" s="46" t="s">
        <v>406</v>
      </c>
      <c r="D108" s="86" t="s">
        <v>198</v>
      </c>
      <c r="E108" s="43">
        <v>852466</v>
      </c>
      <c r="F108" s="30">
        <v>40162020</v>
      </c>
      <c r="H108" s="111">
        <v>2</v>
      </c>
    </row>
    <row r="109" spans="1:9">
      <c r="A109" s="72" t="s">
        <v>407</v>
      </c>
      <c r="B109" s="43" t="s">
        <v>398</v>
      </c>
      <c r="C109" s="46" t="s">
        <v>408</v>
      </c>
      <c r="D109" s="86" t="s">
        <v>198</v>
      </c>
      <c r="E109" s="43">
        <v>999457</v>
      </c>
      <c r="F109" s="30">
        <v>40223846</v>
      </c>
      <c r="H109" s="111">
        <v>2</v>
      </c>
    </row>
    <row r="110" spans="1:9">
      <c r="A110" s="72" t="s">
        <v>409</v>
      </c>
      <c r="B110" s="43" t="s">
        <v>398</v>
      </c>
      <c r="C110" s="46" t="s">
        <v>410</v>
      </c>
      <c r="D110" s="86" t="s">
        <v>198</v>
      </c>
      <c r="E110" s="43">
        <v>4087405</v>
      </c>
      <c r="F110" s="30">
        <v>24476004</v>
      </c>
      <c r="H110" s="111">
        <v>2</v>
      </c>
    </row>
    <row r="111" spans="1:9">
      <c r="A111" s="72" t="s">
        <v>411</v>
      </c>
      <c r="B111" s="43" t="s">
        <v>412</v>
      </c>
      <c r="E111" s="43"/>
    </row>
    <row r="112" spans="1:9">
      <c r="A112" s="72" t="s">
        <v>413</v>
      </c>
      <c r="B112" s="43" t="s">
        <v>412</v>
      </c>
      <c r="C112" s="46" t="s">
        <v>414</v>
      </c>
      <c r="D112" s="86" t="s">
        <v>198</v>
      </c>
      <c r="E112" s="77">
        <v>852054</v>
      </c>
      <c r="F112" s="30">
        <v>40161030</v>
      </c>
      <c r="H112" s="111">
        <v>2</v>
      </c>
    </row>
    <row r="113" spans="1:9">
      <c r="A113" s="72" t="s">
        <v>415</v>
      </c>
      <c r="B113" s="43" t="s">
        <v>412</v>
      </c>
      <c r="C113" s="46" t="s">
        <v>416</v>
      </c>
      <c r="D113" s="86" t="s">
        <v>198</v>
      </c>
      <c r="E113" s="77">
        <v>852144</v>
      </c>
      <c r="F113" s="30">
        <v>40161606</v>
      </c>
      <c r="H113" s="111">
        <v>2</v>
      </c>
    </row>
    <row r="114" spans="1:9">
      <c r="A114" s="72" t="s">
        <v>417</v>
      </c>
      <c r="B114" s="43" t="s">
        <v>412</v>
      </c>
      <c r="C114" s="46" t="s">
        <v>418</v>
      </c>
      <c r="D114" s="86" t="s">
        <v>198</v>
      </c>
      <c r="E114" s="43">
        <v>851740</v>
      </c>
      <c r="F114" s="30">
        <v>40161593</v>
      </c>
      <c r="H114" s="111">
        <v>2</v>
      </c>
    </row>
    <row r="115" spans="1:9">
      <c r="A115" s="72" t="s">
        <v>419</v>
      </c>
      <c r="B115" s="43" t="s">
        <v>412</v>
      </c>
      <c r="C115" s="46" t="s">
        <v>420</v>
      </c>
      <c r="D115" s="86" t="s">
        <v>198</v>
      </c>
      <c r="E115" s="43">
        <v>900788</v>
      </c>
      <c r="F115" s="30">
        <v>40172372</v>
      </c>
      <c r="H115" s="111">
        <v>2</v>
      </c>
    </row>
    <row r="116" spans="1:9">
      <c r="A116" s="72" t="s">
        <v>421</v>
      </c>
      <c r="B116" s="43" t="s">
        <v>412</v>
      </c>
      <c r="C116" s="46" t="s">
        <v>422</v>
      </c>
      <c r="D116" s="86" t="s">
        <v>198</v>
      </c>
      <c r="E116" s="43">
        <v>852450</v>
      </c>
      <c r="F116" s="30">
        <v>40162120</v>
      </c>
      <c r="H116" s="111">
        <v>2</v>
      </c>
    </row>
    <row r="117" spans="1:9">
      <c r="A117" s="72" t="s">
        <v>423</v>
      </c>
      <c r="B117" s="43" t="s">
        <v>412</v>
      </c>
      <c r="C117" s="46" t="s">
        <v>424</v>
      </c>
      <c r="D117" s="86" t="s">
        <v>198</v>
      </c>
      <c r="E117" s="43">
        <v>852294</v>
      </c>
      <c r="F117" s="30">
        <v>40162136</v>
      </c>
      <c r="H117" s="111">
        <v>2</v>
      </c>
    </row>
    <row r="118" spans="1:9">
      <c r="A118" s="72" t="s">
        <v>425</v>
      </c>
      <c r="B118" s="43" t="s">
        <v>426</v>
      </c>
      <c r="E118" s="43"/>
    </row>
    <row r="119" spans="1:9">
      <c r="A119" s="72" t="s">
        <v>427</v>
      </c>
      <c r="B119" s="43" t="s">
        <v>426</v>
      </c>
      <c r="C119" s="46" t="s">
        <v>428</v>
      </c>
      <c r="D119" s="86" t="s">
        <v>198</v>
      </c>
      <c r="E119" s="43">
        <v>851998</v>
      </c>
      <c r="F119" s="30">
        <v>40161718</v>
      </c>
      <c r="H119" s="111">
        <v>2</v>
      </c>
    </row>
    <row r="120" spans="1:9">
      <c r="A120" s="72" t="s">
        <v>429</v>
      </c>
      <c r="B120" s="43" t="s">
        <v>426</v>
      </c>
      <c r="C120" s="76" t="s">
        <v>430</v>
      </c>
      <c r="D120" s="86" t="s">
        <v>198</v>
      </c>
      <c r="E120" s="77">
        <v>852029</v>
      </c>
      <c r="F120" s="30">
        <v>40161993</v>
      </c>
      <c r="H120" s="111">
        <v>2</v>
      </c>
    </row>
    <row r="121" spans="1:9">
      <c r="A121" s="72" t="s">
        <v>431</v>
      </c>
      <c r="B121" s="43" t="s">
        <v>426</v>
      </c>
      <c r="C121" s="46" t="s">
        <v>432</v>
      </c>
      <c r="D121" s="86" t="s">
        <v>198</v>
      </c>
      <c r="E121" s="77">
        <v>851930</v>
      </c>
      <c r="F121" s="30">
        <v>40161926</v>
      </c>
      <c r="H121" s="111">
        <v>2</v>
      </c>
    </row>
    <row r="122" spans="1:9">
      <c r="A122" s="72" t="s">
        <v>433</v>
      </c>
      <c r="B122" s="43" t="s">
        <v>426</v>
      </c>
      <c r="C122" s="46" t="s">
        <v>434</v>
      </c>
      <c r="D122" s="86" t="s">
        <v>198</v>
      </c>
      <c r="E122" s="43">
        <v>852158</v>
      </c>
      <c r="F122" s="30">
        <v>40161467</v>
      </c>
      <c r="H122" s="111">
        <v>2</v>
      </c>
    </row>
    <row r="123" spans="1:9">
      <c r="A123" s="72" t="s">
        <v>435</v>
      </c>
      <c r="B123" s="43" t="s">
        <v>426</v>
      </c>
      <c r="C123" s="46" t="s">
        <v>436</v>
      </c>
      <c r="D123" s="86" t="s">
        <v>198</v>
      </c>
      <c r="E123" s="43">
        <v>896135</v>
      </c>
      <c r="F123" s="30">
        <v>40171301</v>
      </c>
      <c r="H123" s="111">
        <v>2</v>
      </c>
    </row>
    <row r="124" spans="1:9">
      <c r="A124" s="7"/>
      <c r="B124" s="7"/>
      <c r="C124" s="7"/>
      <c r="D124" s="8"/>
      <c r="E124" s="8"/>
      <c r="F124" s="7"/>
      <c r="G124" s="7"/>
      <c r="H124" s="7"/>
      <c r="I124" s="7"/>
    </row>
    <row r="125" spans="1:9">
      <c r="A125" s="9"/>
      <c r="B125" s="7"/>
      <c r="C125" s="7"/>
      <c r="D125" s="8"/>
      <c r="E125" s="8"/>
      <c r="F125" s="7"/>
      <c r="G125" s="7"/>
      <c r="H125" s="131">
        <v>0</v>
      </c>
      <c r="I125" s="7"/>
    </row>
    <row r="126" spans="1:9">
      <c r="A126" s="9"/>
      <c r="B126" s="7"/>
      <c r="C126" s="7"/>
      <c r="D126" s="8"/>
      <c r="E126" s="8"/>
      <c r="F126" s="7"/>
      <c r="G126" s="7"/>
      <c r="H126" s="112">
        <v>0</v>
      </c>
      <c r="I126" s="7"/>
    </row>
    <row r="127" spans="1:9">
      <c r="A127" s="7"/>
      <c r="B127" s="7"/>
      <c r="C127" s="7"/>
      <c r="D127" s="8"/>
      <c r="E127" s="8"/>
      <c r="F127" s="7"/>
      <c r="G127" s="7"/>
      <c r="H127" s="111">
        <f>COUNT(H4:H123)</f>
        <v>95</v>
      </c>
      <c r="I127" s="7"/>
    </row>
    <row r="128" spans="1:9">
      <c r="A128" s="7"/>
      <c r="B128" s="7"/>
      <c r="C128" s="7"/>
      <c r="D128" s="8"/>
      <c r="E128" s="8"/>
      <c r="F128" s="7"/>
      <c r="G128" s="7" t="s">
        <v>437</v>
      </c>
      <c r="H128" s="7">
        <f>SUM(H125:H127)</f>
        <v>95</v>
      </c>
      <c r="I128" s="7"/>
    </row>
    <row r="129" spans="1:9">
      <c r="A129" s="7"/>
      <c r="B129" s="7"/>
      <c r="C129" s="7"/>
      <c r="D129" s="8"/>
      <c r="E129" s="8"/>
      <c r="F129" s="7"/>
      <c r="G129" s="7"/>
      <c r="H129" s="7"/>
      <c r="I129" s="7"/>
    </row>
    <row r="130" spans="1:9">
      <c r="A130" s="7"/>
      <c r="B130" s="7"/>
      <c r="C130" s="7"/>
      <c r="D130" s="8"/>
      <c r="E130" s="8"/>
      <c r="F130" s="7"/>
      <c r="G130" s="7"/>
      <c r="H130" s="7"/>
      <c r="I130" s="7"/>
    </row>
    <row r="131" spans="1:9">
      <c r="A131" s="7"/>
      <c r="B131" s="7"/>
      <c r="C131" s="7"/>
      <c r="D131" s="8"/>
      <c r="E131" s="8"/>
      <c r="F131" s="7"/>
      <c r="G131" s="7"/>
      <c r="H131" s="7"/>
      <c r="I131" s="7"/>
    </row>
    <row r="132" spans="1:9">
      <c r="A132" s="7"/>
      <c r="B132" s="7"/>
      <c r="C132" s="7"/>
      <c r="D132" s="8"/>
      <c r="E132" s="8"/>
      <c r="F132" s="7"/>
      <c r="G132" s="7"/>
      <c r="H132" s="7"/>
      <c r="I132" s="7"/>
    </row>
    <row r="133" spans="1:9">
      <c r="A133" s="7"/>
      <c r="B133" s="7"/>
      <c r="C133" s="7"/>
      <c r="D133" s="8"/>
      <c r="E133" s="8"/>
      <c r="F133" s="7"/>
      <c r="G133" s="7"/>
      <c r="H133" s="7"/>
      <c r="I133" s="7"/>
    </row>
    <row r="134" spans="1:9">
      <c r="A134" s="7"/>
      <c r="B134" s="7"/>
      <c r="C134" s="7"/>
      <c r="D134" s="8"/>
      <c r="E134" s="8"/>
      <c r="F134" s="7"/>
      <c r="G134" s="7"/>
      <c r="H134" s="7"/>
      <c r="I134" s="7"/>
    </row>
    <row r="135" spans="1:9">
      <c r="A135" s="7"/>
      <c r="B135" s="7"/>
      <c r="C135" s="7"/>
      <c r="D135" s="8"/>
      <c r="E135" s="8"/>
      <c r="F135" s="7"/>
      <c r="G135" s="7"/>
      <c r="H135" s="7"/>
      <c r="I135" s="7"/>
    </row>
    <row r="136" spans="1:9">
      <c r="A136" s="7"/>
      <c r="B136" s="7"/>
      <c r="C136" s="7"/>
      <c r="D136" s="8"/>
      <c r="E136" s="8"/>
      <c r="F136" s="7"/>
      <c r="G136" s="7"/>
      <c r="H136" s="7"/>
      <c r="I136" s="7"/>
    </row>
    <row r="137" spans="1:9">
      <c r="A137" s="7"/>
      <c r="B137" s="7"/>
      <c r="C137" s="7"/>
      <c r="D137" s="8"/>
      <c r="E137" s="8"/>
      <c r="F137" s="7"/>
      <c r="G137" s="7"/>
      <c r="H137" s="7"/>
      <c r="I137" s="7"/>
    </row>
    <row r="138" spans="1:9">
      <c r="A138" s="7"/>
      <c r="B138" s="7"/>
      <c r="C138" s="7"/>
      <c r="D138" s="8"/>
      <c r="E138" s="8"/>
      <c r="F138" s="7"/>
      <c r="G138" s="7"/>
      <c r="H138" s="7"/>
      <c r="I138" s="7"/>
    </row>
    <row r="139" spans="1:9">
      <c r="A139" s="7"/>
      <c r="B139" s="7"/>
      <c r="C139" s="7"/>
      <c r="D139" s="8"/>
      <c r="E139" s="8"/>
      <c r="F139" s="7"/>
      <c r="G139" s="7"/>
      <c r="H139" s="7"/>
      <c r="I139" s="7"/>
    </row>
    <row r="140" spans="1:9">
      <c r="A140" s="7"/>
      <c r="B140" s="7"/>
      <c r="C140" s="7"/>
      <c r="D140" s="8"/>
      <c r="E140" s="8"/>
      <c r="F140" s="7"/>
      <c r="G140" s="7"/>
      <c r="H140" s="7"/>
      <c r="I140" s="7"/>
    </row>
    <row r="141" spans="1:9">
      <c r="A141" s="7"/>
      <c r="B141" s="7"/>
      <c r="C141" s="7"/>
      <c r="D141" s="8"/>
      <c r="E141" s="8"/>
      <c r="F141" s="7"/>
      <c r="G141" s="7"/>
      <c r="H141" s="7"/>
      <c r="I141" s="7"/>
    </row>
    <row r="142" spans="1:9">
      <c r="A142" s="7"/>
      <c r="B142" s="7"/>
      <c r="C142" s="7"/>
      <c r="D142" s="8"/>
      <c r="E142" s="8"/>
      <c r="F142" s="7"/>
      <c r="G142" s="7"/>
      <c r="H142" s="7"/>
      <c r="I142" s="7"/>
    </row>
    <row r="143" spans="1:9">
      <c r="A143" s="7"/>
      <c r="B143" s="7"/>
      <c r="C143" s="7"/>
      <c r="D143" s="8"/>
      <c r="E143" s="8"/>
      <c r="F143" s="7"/>
      <c r="G143" s="7"/>
      <c r="H143" s="7"/>
      <c r="I143" s="7"/>
    </row>
    <row r="144" spans="1:9">
      <c r="A144" s="7"/>
      <c r="B144" s="7"/>
      <c r="C144" s="7"/>
      <c r="D144" s="8"/>
      <c r="E144" s="8"/>
      <c r="F144" s="7"/>
      <c r="G144" s="7"/>
      <c r="H144" s="7"/>
      <c r="I144" s="7"/>
    </row>
    <row r="145" spans="1:9">
      <c r="A145" s="7"/>
      <c r="B145" s="7"/>
      <c r="C145" s="7"/>
      <c r="D145" s="8"/>
      <c r="E145" s="8"/>
      <c r="F145" s="7"/>
      <c r="G145" s="7"/>
      <c r="H145" s="7"/>
      <c r="I145" s="7"/>
    </row>
    <row r="146" spans="1:9">
      <c r="A146" s="7"/>
      <c r="B146" s="7"/>
      <c r="C146" s="7"/>
      <c r="D146" s="8"/>
      <c r="E146" s="8"/>
      <c r="F146" s="7"/>
      <c r="G146" s="7"/>
      <c r="H146" s="7"/>
      <c r="I146" s="7"/>
    </row>
    <row r="147" spans="1:9">
      <c r="A147" s="7"/>
      <c r="B147" s="7"/>
      <c r="C147" s="7"/>
      <c r="D147" s="8"/>
      <c r="E147" s="8"/>
      <c r="F147" s="7"/>
      <c r="G147" s="7"/>
      <c r="H147" s="7"/>
      <c r="I147" s="7"/>
    </row>
    <row r="148" spans="1:9">
      <c r="A148" s="7"/>
      <c r="B148" s="7"/>
      <c r="C148" s="7"/>
      <c r="D148" s="8"/>
      <c r="E148" s="8"/>
      <c r="F148" s="7"/>
      <c r="G148" s="7"/>
      <c r="H148" s="7"/>
      <c r="I148" s="7"/>
    </row>
    <row r="149" spans="1:9">
      <c r="A149" s="7"/>
      <c r="B149" s="7"/>
      <c r="C149" s="7"/>
      <c r="D149" s="8"/>
      <c r="E149" s="8"/>
      <c r="F149" s="7"/>
      <c r="G149" s="7"/>
      <c r="H149" s="7"/>
      <c r="I149" s="7"/>
    </row>
    <row r="150" spans="1:9">
      <c r="A150" s="7"/>
      <c r="B150" s="7"/>
      <c r="C150" s="7"/>
      <c r="D150" s="8"/>
      <c r="E150" s="8"/>
      <c r="F150" s="7"/>
      <c r="G150" s="7"/>
      <c r="H150" s="7"/>
      <c r="I150" s="7"/>
    </row>
    <row r="151" spans="1:9">
      <c r="A151" s="7"/>
      <c r="B151" s="7"/>
      <c r="C151" s="7"/>
      <c r="D151" s="8"/>
      <c r="E151" s="8"/>
      <c r="F151" s="7"/>
      <c r="G151" s="7"/>
      <c r="H151" s="7"/>
      <c r="I151" s="7"/>
    </row>
    <row r="152" spans="1:9">
      <c r="A152" s="7"/>
      <c r="B152" s="7"/>
      <c r="C152" s="7"/>
      <c r="D152" s="8"/>
      <c r="E152" s="8"/>
      <c r="F152" s="7"/>
      <c r="G152" s="7"/>
      <c r="H152" s="7"/>
      <c r="I152" s="7"/>
    </row>
    <row r="153" spans="1:9">
      <c r="A153" s="7"/>
      <c r="B153" s="7"/>
      <c r="C153" s="7"/>
      <c r="D153" s="8"/>
      <c r="E153" s="8"/>
      <c r="F153" s="7"/>
      <c r="G153" s="7"/>
      <c r="H153" s="7"/>
      <c r="I153" s="7"/>
    </row>
    <row r="154" spans="1:9">
      <c r="A154" s="7"/>
      <c r="B154" s="7"/>
      <c r="C154" s="7"/>
      <c r="D154" s="8"/>
      <c r="E154" s="8"/>
      <c r="F154" s="7"/>
      <c r="G154" s="7"/>
      <c r="H154" s="7"/>
      <c r="I154" s="7"/>
    </row>
    <row r="155" spans="1:9">
      <c r="A155" s="7"/>
      <c r="B155" s="7"/>
      <c r="C155" s="7"/>
      <c r="D155" s="8"/>
      <c r="E155" s="8"/>
      <c r="F155" s="7"/>
      <c r="G155" s="7"/>
      <c r="H155" s="7"/>
      <c r="I155" s="7"/>
    </row>
    <row r="156" spans="1:9">
      <c r="A156" s="7"/>
      <c r="B156" s="7"/>
      <c r="C156" s="7"/>
      <c r="D156" s="8"/>
      <c r="E156" s="8"/>
      <c r="F156" s="7"/>
      <c r="G156" s="7"/>
      <c r="H156" s="7"/>
      <c r="I156" s="7"/>
    </row>
    <row r="157" spans="1:9">
      <c r="A157" s="7"/>
      <c r="B157" s="7"/>
      <c r="C157" s="7"/>
      <c r="D157" s="8"/>
      <c r="E157" s="8"/>
      <c r="F157" s="7"/>
      <c r="G157" s="7"/>
      <c r="H157" s="7"/>
      <c r="I157" s="7"/>
    </row>
  </sheetData>
  <mergeCells count="6">
    <mergeCell ref="B93:C93"/>
    <mergeCell ref="B2:C2"/>
    <mergeCell ref="B20:C20"/>
    <mergeCell ref="B28:C28"/>
    <mergeCell ref="B90:C90"/>
    <mergeCell ref="B91:C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7566-B3F7-453D-A521-8AC05EB6AB1B}">
  <dimension ref="A1:K71"/>
  <sheetViews>
    <sheetView topLeftCell="B45" workbookViewId="0">
      <selection activeCell="K57" sqref="K57"/>
    </sheetView>
  </sheetViews>
  <sheetFormatPr defaultRowHeight="15"/>
  <cols>
    <col min="1" max="1" width="12" style="27" customWidth="1"/>
    <col min="2" max="2" width="25.140625" style="24" customWidth="1"/>
    <col min="3" max="3" width="41.28515625" style="125" customWidth="1"/>
    <col min="4" max="4" width="23" style="27" customWidth="1"/>
    <col min="5" max="5" width="27.42578125" style="27" customWidth="1"/>
    <col min="6" max="6" width="18.85546875" style="24" customWidth="1"/>
    <col min="7" max="8" width="23" style="24" customWidth="1"/>
    <col min="9" max="9" width="27.28515625" style="27" customWidth="1"/>
    <col min="10" max="10" width="11.140625" style="27" customWidth="1"/>
    <col min="11" max="11" width="19.42578125" style="27" customWidth="1"/>
    <col min="12" max="14" width="9.140625" style="27"/>
    <col min="15" max="15" width="12.140625" style="27" customWidth="1"/>
    <col min="16" max="16384" width="9.140625" style="27"/>
  </cols>
  <sheetData>
    <row r="1" spans="1:11" s="10" customFormat="1">
      <c r="B1" s="11" t="s">
        <v>30</v>
      </c>
      <c r="C1" s="121" t="s">
        <v>31</v>
      </c>
      <c r="D1" s="121" t="s">
        <v>32</v>
      </c>
      <c r="E1" s="10" t="s">
        <v>33</v>
      </c>
      <c r="F1" s="11" t="s">
        <v>34</v>
      </c>
      <c r="G1" s="11" t="s">
        <v>35</v>
      </c>
      <c r="H1" s="11" t="s">
        <v>438</v>
      </c>
      <c r="I1" s="10" t="s">
        <v>36</v>
      </c>
      <c r="J1" s="10" t="s">
        <v>439</v>
      </c>
      <c r="K1" s="10" t="s">
        <v>190</v>
      </c>
    </row>
    <row r="2" spans="1:11" ht="30" customHeight="1">
      <c r="A2" s="72" t="s">
        <v>440</v>
      </c>
      <c r="B2" s="75" t="s">
        <v>441</v>
      </c>
      <c r="C2" s="129" t="s">
        <v>441</v>
      </c>
      <c r="D2" s="27" t="s">
        <v>48</v>
      </c>
      <c r="E2" s="46"/>
      <c r="F2" s="77">
        <v>91941002</v>
      </c>
      <c r="G2" s="77">
        <v>434219</v>
      </c>
      <c r="H2" s="43" t="s">
        <v>442</v>
      </c>
      <c r="I2" s="32"/>
      <c r="J2" s="78" t="s">
        <v>443</v>
      </c>
      <c r="K2" s="111">
        <v>2</v>
      </c>
    </row>
    <row r="3" spans="1:11">
      <c r="A3" s="72" t="s">
        <v>444</v>
      </c>
      <c r="B3" s="43" t="s">
        <v>445</v>
      </c>
      <c r="F3" s="43"/>
      <c r="G3" s="43"/>
      <c r="H3" s="43"/>
      <c r="I3" s="32"/>
      <c r="J3" s="78"/>
      <c r="K3" s="29"/>
    </row>
    <row r="4" spans="1:11">
      <c r="A4" s="72" t="s">
        <v>446</v>
      </c>
      <c r="B4" s="43" t="s">
        <v>445</v>
      </c>
      <c r="C4" s="129" t="s">
        <v>447</v>
      </c>
      <c r="D4" s="27" t="s">
        <v>48</v>
      </c>
      <c r="E4" s="46" t="s">
        <v>448</v>
      </c>
      <c r="F4" s="77">
        <v>414285001</v>
      </c>
      <c r="G4" s="77">
        <v>4188027</v>
      </c>
      <c r="H4" s="77" t="s">
        <v>449</v>
      </c>
      <c r="I4" s="32" t="s">
        <v>450</v>
      </c>
      <c r="J4" s="79" t="s">
        <v>451</v>
      </c>
      <c r="K4" s="112">
        <v>1</v>
      </c>
    </row>
    <row r="5" spans="1:11">
      <c r="A5" s="72" t="s">
        <v>452</v>
      </c>
      <c r="B5" s="43" t="s">
        <v>453</v>
      </c>
      <c r="C5" s="122"/>
      <c r="E5" s="32"/>
      <c r="F5" s="43"/>
      <c r="G5" s="43"/>
      <c r="H5" s="43"/>
      <c r="I5" s="32"/>
      <c r="J5" s="78"/>
      <c r="K5" s="29"/>
    </row>
    <row r="6" spans="1:11">
      <c r="A6" s="72" t="s">
        <v>454</v>
      </c>
      <c r="B6" s="43" t="s">
        <v>453</v>
      </c>
      <c r="C6" s="129" t="s">
        <v>455</v>
      </c>
      <c r="D6" s="27" t="s">
        <v>48</v>
      </c>
      <c r="E6" s="46" t="s">
        <v>448</v>
      </c>
      <c r="F6" s="77">
        <v>414285001</v>
      </c>
      <c r="G6" s="77">
        <v>4188027</v>
      </c>
      <c r="H6" s="77" t="s">
        <v>449</v>
      </c>
      <c r="I6" s="32"/>
      <c r="J6" s="79" t="s">
        <v>451</v>
      </c>
      <c r="K6" s="112">
        <v>1</v>
      </c>
    </row>
    <row r="7" spans="1:11">
      <c r="A7" s="72" t="s">
        <v>456</v>
      </c>
      <c r="B7" s="43" t="s">
        <v>453</v>
      </c>
      <c r="C7" s="129" t="s">
        <v>457</v>
      </c>
      <c r="D7" s="27" t="s">
        <v>48</v>
      </c>
      <c r="E7" s="46" t="s">
        <v>458</v>
      </c>
      <c r="F7" s="77">
        <v>432807008</v>
      </c>
      <c r="G7" s="77">
        <v>4202273</v>
      </c>
      <c r="H7" s="77" t="s">
        <v>449</v>
      </c>
      <c r="I7" s="32" t="s">
        <v>459</v>
      </c>
      <c r="J7" s="80" t="s">
        <v>460</v>
      </c>
      <c r="K7" s="112">
        <v>1</v>
      </c>
    </row>
    <row r="8" spans="1:11">
      <c r="A8" s="72" t="s">
        <v>461</v>
      </c>
      <c r="B8" s="43" t="s">
        <v>453</v>
      </c>
      <c r="C8" s="185" t="s">
        <v>462</v>
      </c>
      <c r="D8" s="27" t="s">
        <v>48</v>
      </c>
      <c r="E8" s="81" t="s">
        <v>463</v>
      </c>
      <c r="F8" s="47">
        <v>241952007</v>
      </c>
      <c r="G8" s="43">
        <v>4083995</v>
      </c>
      <c r="H8" s="43" t="s">
        <v>442</v>
      </c>
      <c r="I8" s="32"/>
      <c r="J8" s="46" t="s">
        <v>464</v>
      </c>
      <c r="K8" s="111">
        <v>2</v>
      </c>
    </row>
    <row r="9" spans="1:11">
      <c r="A9" s="72" t="s">
        <v>465</v>
      </c>
      <c r="B9" s="43" t="s">
        <v>453</v>
      </c>
      <c r="C9" s="129" t="s">
        <v>466</v>
      </c>
      <c r="D9" s="27" t="s">
        <v>48</v>
      </c>
      <c r="E9" s="46" t="s">
        <v>467</v>
      </c>
      <c r="F9" s="24">
        <v>788803005</v>
      </c>
      <c r="G9" s="43">
        <v>37312043</v>
      </c>
      <c r="H9" s="43" t="s">
        <v>442</v>
      </c>
      <c r="I9" s="32"/>
      <c r="J9" s="82" t="s">
        <v>460</v>
      </c>
      <c r="K9" s="111">
        <v>2</v>
      </c>
    </row>
    <row r="10" spans="1:11">
      <c r="A10" s="72" t="s">
        <v>468</v>
      </c>
      <c r="B10" s="43" t="s">
        <v>469</v>
      </c>
      <c r="C10" s="122"/>
      <c r="E10" s="32"/>
      <c r="F10" s="43"/>
      <c r="G10" s="43"/>
      <c r="H10" s="43"/>
      <c r="I10" s="32"/>
      <c r="J10" s="46"/>
      <c r="K10" s="29"/>
    </row>
    <row r="11" spans="1:11">
      <c r="A11" s="72" t="s">
        <v>470</v>
      </c>
      <c r="B11" s="43" t="s">
        <v>469</v>
      </c>
      <c r="C11" s="129" t="s">
        <v>471</v>
      </c>
      <c r="D11" s="27" t="s">
        <v>48</v>
      </c>
      <c r="E11" s="46" t="s">
        <v>472</v>
      </c>
      <c r="F11" s="77">
        <v>266451002</v>
      </c>
      <c r="G11" s="77">
        <v>192674</v>
      </c>
      <c r="H11" s="43" t="s">
        <v>442</v>
      </c>
      <c r="I11" s="32"/>
      <c r="J11" s="83" t="s">
        <v>473</v>
      </c>
      <c r="K11" s="111">
        <v>2</v>
      </c>
    </row>
    <row r="12" spans="1:11">
      <c r="A12" s="72" t="s">
        <v>474</v>
      </c>
      <c r="B12" s="43" t="s">
        <v>469</v>
      </c>
      <c r="C12" s="129" t="s">
        <v>475</v>
      </c>
      <c r="D12" s="27" t="s">
        <v>48</v>
      </c>
      <c r="E12" s="46" t="s">
        <v>476</v>
      </c>
      <c r="F12" s="77">
        <v>16761005</v>
      </c>
      <c r="G12" s="77">
        <v>30753</v>
      </c>
      <c r="H12" s="43" t="s">
        <v>442</v>
      </c>
      <c r="I12" s="32"/>
      <c r="J12" s="83" t="s">
        <v>477</v>
      </c>
      <c r="K12" s="111">
        <v>2</v>
      </c>
    </row>
    <row r="13" spans="1:11">
      <c r="A13" s="72" t="s">
        <v>478</v>
      </c>
      <c r="B13" s="43" t="s">
        <v>469</v>
      </c>
      <c r="C13" s="129" t="s">
        <v>479</v>
      </c>
      <c r="D13" s="27" t="s">
        <v>48</v>
      </c>
      <c r="E13" s="46" t="s">
        <v>167</v>
      </c>
      <c r="F13" s="43">
        <v>25374005</v>
      </c>
      <c r="G13" s="43">
        <v>4101468</v>
      </c>
      <c r="H13" s="43" t="s">
        <v>442</v>
      </c>
      <c r="I13" s="32"/>
      <c r="J13" s="46" t="s">
        <v>480</v>
      </c>
      <c r="K13" s="111">
        <v>2</v>
      </c>
    </row>
    <row r="14" spans="1:11">
      <c r="A14" s="72" t="s">
        <v>481</v>
      </c>
      <c r="B14" s="43" t="s">
        <v>469</v>
      </c>
      <c r="C14" s="129" t="s">
        <v>482</v>
      </c>
      <c r="D14" s="27" t="s">
        <v>48</v>
      </c>
      <c r="E14" s="46" t="s">
        <v>483</v>
      </c>
      <c r="F14" s="43">
        <v>29120000</v>
      </c>
      <c r="G14" s="43">
        <v>77923</v>
      </c>
      <c r="H14" s="43" t="s">
        <v>442</v>
      </c>
      <c r="I14" s="32"/>
      <c r="J14" s="46" t="s">
        <v>480</v>
      </c>
      <c r="K14" s="111">
        <v>2</v>
      </c>
    </row>
    <row r="15" spans="1:11">
      <c r="A15" s="72" t="s">
        <v>484</v>
      </c>
      <c r="B15" s="43" t="s">
        <v>469</v>
      </c>
      <c r="C15" s="129" t="s">
        <v>485</v>
      </c>
      <c r="D15" s="27" t="s">
        <v>48</v>
      </c>
      <c r="E15" s="46" t="s">
        <v>486</v>
      </c>
      <c r="F15" s="43">
        <v>1.30087510001191E+16</v>
      </c>
      <c r="G15" s="43">
        <v>36686551</v>
      </c>
      <c r="H15" s="43" t="s">
        <v>442</v>
      </c>
      <c r="I15" s="32"/>
      <c r="J15" s="82" t="s">
        <v>460</v>
      </c>
      <c r="K15" s="111">
        <v>2</v>
      </c>
    </row>
    <row r="16" spans="1:11">
      <c r="A16" s="72" t="s">
        <v>487</v>
      </c>
      <c r="B16" s="43" t="s">
        <v>469</v>
      </c>
      <c r="C16" s="129" t="s">
        <v>488</v>
      </c>
      <c r="D16" s="27" t="s">
        <v>48</v>
      </c>
      <c r="E16" s="46" t="s">
        <v>488</v>
      </c>
      <c r="F16" s="43">
        <v>396331005</v>
      </c>
      <c r="G16" s="43">
        <v>194992</v>
      </c>
      <c r="H16" s="43" t="s">
        <v>442</v>
      </c>
      <c r="I16" s="32"/>
      <c r="J16" s="46" t="s">
        <v>489</v>
      </c>
      <c r="K16" s="111">
        <v>2</v>
      </c>
    </row>
    <row r="17" spans="1:11">
      <c r="A17" s="72" t="s">
        <v>490</v>
      </c>
      <c r="B17" s="43" t="s">
        <v>491</v>
      </c>
      <c r="F17" s="43"/>
      <c r="G17" s="43"/>
      <c r="H17" s="43"/>
      <c r="I17" s="32"/>
      <c r="J17" s="46"/>
      <c r="K17" s="29"/>
    </row>
    <row r="18" spans="1:11">
      <c r="A18" s="72" t="s">
        <v>492</v>
      </c>
      <c r="B18" s="43" t="s">
        <v>493</v>
      </c>
      <c r="C18" s="122"/>
      <c r="E18" s="32"/>
      <c r="F18" s="43"/>
      <c r="G18" s="43"/>
      <c r="H18" s="43"/>
      <c r="I18" s="32"/>
      <c r="J18" s="46"/>
      <c r="K18" s="29"/>
    </row>
    <row r="19" spans="1:11">
      <c r="A19" s="72" t="s">
        <v>494</v>
      </c>
      <c r="B19" s="43" t="s">
        <v>493</v>
      </c>
      <c r="C19" s="129" t="s">
        <v>495</v>
      </c>
      <c r="D19" s="27" t="s">
        <v>48</v>
      </c>
      <c r="E19" s="27" t="s">
        <v>496</v>
      </c>
      <c r="F19" s="47" t="s">
        <v>497</v>
      </c>
      <c r="G19" s="43">
        <v>4029735</v>
      </c>
      <c r="H19" s="43" t="s">
        <v>442</v>
      </c>
      <c r="I19" s="32"/>
      <c r="J19" s="46" t="s">
        <v>498</v>
      </c>
      <c r="K19" s="111">
        <v>2</v>
      </c>
    </row>
    <row r="20" spans="1:11">
      <c r="A20" s="72" t="s">
        <v>499</v>
      </c>
      <c r="B20" s="43" t="s">
        <v>500</v>
      </c>
      <c r="C20" s="122"/>
      <c r="E20" s="32"/>
      <c r="F20" s="43"/>
      <c r="G20" s="43"/>
      <c r="H20" s="43"/>
      <c r="I20" s="32"/>
      <c r="J20" s="46"/>
      <c r="K20" s="29"/>
    </row>
    <row r="21" spans="1:11">
      <c r="A21" s="72" t="s">
        <v>501</v>
      </c>
      <c r="B21" s="43" t="s">
        <v>500</v>
      </c>
      <c r="C21" s="129" t="s">
        <v>502</v>
      </c>
      <c r="D21" s="27" t="s">
        <v>48</v>
      </c>
      <c r="E21" s="46" t="s">
        <v>503</v>
      </c>
      <c r="F21" s="43">
        <v>418344001</v>
      </c>
      <c r="G21" s="43">
        <v>4167049</v>
      </c>
      <c r="H21" s="43" t="s">
        <v>449</v>
      </c>
      <c r="I21" s="32" t="s">
        <v>459</v>
      </c>
      <c r="J21" s="82" t="s">
        <v>460</v>
      </c>
      <c r="K21" s="112">
        <v>1</v>
      </c>
    </row>
    <row r="22" spans="1:11">
      <c r="A22" s="72" t="s">
        <v>504</v>
      </c>
      <c r="B22" s="43" t="s">
        <v>505</v>
      </c>
      <c r="C22" s="122"/>
      <c r="E22" s="32"/>
      <c r="F22" s="43"/>
      <c r="G22" s="43"/>
      <c r="H22" s="43"/>
      <c r="I22" s="32"/>
      <c r="J22" s="46"/>
      <c r="K22" s="29"/>
    </row>
    <row r="23" spans="1:11">
      <c r="A23" s="72" t="s">
        <v>506</v>
      </c>
      <c r="B23" s="43" t="s">
        <v>505</v>
      </c>
      <c r="C23" s="129" t="s">
        <v>507</v>
      </c>
      <c r="D23" s="27" t="s">
        <v>48</v>
      </c>
      <c r="E23" s="46" t="s">
        <v>508</v>
      </c>
      <c r="F23" s="43">
        <v>83227006</v>
      </c>
      <c r="G23" s="43">
        <v>4307214</v>
      </c>
      <c r="H23" s="43" t="s">
        <v>442</v>
      </c>
      <c r="I23" s="32"/>
      <c r="J23" s="46" t="s">
        <v>509</v>
      </c>
      <c r="K23" s="111">
        <v>2</v>
      </c>
    </row>
    <row r="24" spans="1:11">
      <c r="A24" s="72"/>
      <c r="B24" s="36"/>
      <c r="C24" s="129"/>
      <c r="E24" s="46"/>
      <c r="F24" s="36"/>
      <c r="G24" s="36"/>
      <c r="H24" s="36"/>
      <c r="I24" s="32"/>
      <c r="J24" s="46"/>
      <c r="K24" s="29"/>
    </row>
    <row r="25" spans="1:11">
      <c r="A25" s="72" t="s">
        <v>510</v>
      </c>
      <c r="B25" s="75" t="s">
        <v>511</v>
      </c>
      <c r="C25" s="186"/>
      <c r="E25" s="107"/>
      <c r="F25" s="36"/>
      <c r="G25" s="36"/>
      <c r="H25" s="36"/>
      <c r="I25" s="32"/>
      <c r="J25" s="46"/>
      <c r="K25" s="29"/>
    </row>
    <row r="26" spans="1:11">
      <c r="A26" s="72" t="s">
        <v>512</v>
      </c>
      <c r="B26" s="43" t="s">
        <v>513</v>
      </c>
      <c r="C26" s="129" t="s">
        <v>513</v>
      </c>
      <c r="D26" s="27" t="s">
        <v>48</v>
      </c>
      <c r="E26" s="46" t="s">
        <v>514</v>
      </c>
      <c r="F26" s="77">
        <v>70076002</v>
      </c>
      <c r="G26" s="77">
        <v>4320791</v>
      </c>
      <c r="H26" s="43" t="s">
        <v>442</v>
      </c>
      <c r="I26" s="32"/>
      <c r="J26" s="83" t="s">
        <v>515</v>
      </c>
      <c r="K26" s="111">
        <v>2</v>
      </c>
    </row>
    <row r="27" spans="1:11">
      <c r="A27" s="72" t="s">
        <v>516</v>
      </c>
      <c r="B27" s="43" t="s">
        <v>513</v>
      </c>
      <c r="C27" s="129" t="s">
        <v>517</v>
      </c>
      <c r="D27" s="27" t="s">
        <v>48</v>
      </c>
      <c r="E27" s="46" t="s">
        <v>517</v>
      </c>
      <c r="F27" s="77">
        <v>21719001</v>
      </c>
      <c r="G27" s="77">
        <v>256439</v>
      </c>
      <c r="H27" s="43" t="s">
        <v>442</v>
      </c>
      <c r="I27" s="32"/>
      <c r="J27" s="83" t="s">
        <v>518</v>
      </c>
      <c r="K27" s="111">
        <v>2</v>
      </c>
    </row>
    <row r="28" spans="1:11">
      <c r="A28" s="72" t="s">
        <v>519</v>
      </c>
      <c r="B28" s="43" t="s">
        <v>513</v>
      </c>
      <c r="C28" s="129" t="s">
        <v>520</v>
      </c>
      <c r="D28" s="27" t="s">
        <v>48</v>
      </c>
      <c r="E28" s="46" t="s">
        <v>521</v>
      </c>
      <c r="F28" s="43">
        <v>367498001</v>
      </c>
      <c r="G28" s="43">
        <v>4280726</v>
      </c>
      <c r="H28" s="43" t="s">
        <v>442</v>
      </c>
      <c r="I28" s="32"/>
      <c r="J28" s="79" t="s">
        <v>522</v>
      </c>
      <c r="K28" s="111">
        <v>2</v>
      </c>
    </row>
    <row r="29" spans="1:11">
      <c r="A29" s="72" t="s">
        <v>523</v>
      </c>
      <c r="B29" s="43" t="s">
        <v>513</v>
      </c>
      <c r="C29" s="129" t="s">
        <v>524</v>
      </c>
      <c r="D29" s="27" t="s">
        <v>48</v>
      </c>
      <c r="E29" s="46" t="s">
        <v>525</v>
      </c>
      <c r="F29" s="77">
        <v>429195002</v>
      </c>
      <c r="G29" s="77">
        <v>443558</v>
      </c>
      <c r="H29" s="43" t="s">
        <v>442</v>
      </c>
      <c r="I29" s="32"/>
      <c r="J29" s="83" t="s">
        <v>526</v>
      </c>
      <c r="K29" s="111">
        <v>2</v>
      </c>
    </row>
    <row r="30" spans="1:11">
      <c r="A30" s="72" t="s">
        <v>527</v>
      </c>
      <c r="B30" s="43" t="s">
        <v>513</v>
      </c>
      <c r="C30" s="129" t="s">
        <v>528</v>
      </c>
      <c r="D30" s="27" t="s">
        <v>48</v>
      </c>
      <c r="E30" s="46" t="s">
        <v>529</v>
      </c>
      <c r="F30" s="77">
        <v>61582004</v>
      </c>
      <c r="G30" s="43">
        <v>257007</v>
      </c>
      <c r="H30" s="43" t="s">
        <v>442</v>
      </c>
      <c r="I30" s="32"/>
      <c r="J30" s="83" t="s">
        <v>530</v>
      </c>
      <c r="K30" s="111">
        <v>2</v>
      </c>
    </row>
    <row r="31" spans="1:11">
      <c r="A31" s="72" t="s">
        <v>531</v>
      </c>
      <c r="B31" s="43" t="s">
        <v>513</v>
      </c>
      <c r="C31" s="129" t="s">
        <v>532</v>
      </c>
      <c r="D31" s="27" t="s">
        <v>48</v>
      </c>
      <c r="E31" s="46"/>
      <c r="F31" s="43">
        <v>473460002</v>
      </c>
      <c r="G31" s="43">
        <v>43021807</v>
      </c>
      <c r="H31" s="43" t="s">
        <v>442</v>
      </c>
      <c r="I31" s="32"/>
      <c r="J31" s="79" t="s">
        <v>533</v>
      </c>
      <c r="K31" s="111">
        <v>2</v>
      </c>
    </row>
    <row r="32" spans="1:11">
      <c r="A32" s="72" t="s">
        <v>534</v>
      </c>
      <c r="B32" s="43" t="s">
        <v>146</v>
      </c>
      <c r="C32" s="129" t="s">
        <v>146</v>
      </c>
      <c r="D32" s="27" t="s">
        <v>48</v>
      </c>
      <c r="E32" s="46"/>
      <c r="F32" s="43">
        <v>195967001</v>
      </c>
      <c r="G32" s="43">
        <v>317009</v>
      </c>
      <c r="H32" s="43" t="s">
        <v>442</v>
      </c>
      <c r="I32" s="32"/>
      <c r="J32" s="84" t="s">
        <v>535</v>
      </c>
      <c r="K32" s="111">
        <v>2</v>
      </c>
    </row>
    <row r="33" spans="1:11">
      <c r="A33" s="72" t="s">
        <v>536</v>
      </c>
      <c r="B33" s="43" t="s">
        <v>537</v>
      </c>
      <c r="C33" s="129" t="s">
        <v>537</v>
      </c>
      <c r="D33" s="27" t="s">
        <v>48</v>
      </c>
      <c r="E33" s="46" t="s">
        <v>538</v>
      </c>
      <c r="F33" s="43">
        <v>389145006</v>
      </c>
      <c r="G33" s="43">
        <v>4191479</v>
      </c>
      <c r="H33" s="43" t="s">
        <v>442</v>
      </c>
      <c r="I33" s="32"/>
      <c r="J33" s="84" t="s">
        <v>535</v>
      </c>
      <c r="K33" s="111">
        <v>2</v>
      </c>
    </row>
    <row r="34" spans="1:11">
      <c r="A34" s="72" t="s">
        <v>539</v>
      </c>
      <c r="B34" s="43" t="s">
        <v>540</v>
      </c>
      <c r="C34" s="129" t="s">
        <v>540</v>
      </c>
      <c r="D34" s="27" t="s">
        <v>48</v>
      </c>
      <c r="E34" s="46" t="s">
        <v>541</v>
      </c>
      <c r="F34" s="43">
        <v>427603009</v>
      </c>
      <c r="G34" s="43">
        <v>4141978</v>
      </c>
      <c r="H34" s="43" t="s">
        <v>442</v>
      </c>
      <c r="I34" s="32"/>
      <c r="J34" s="84" t="s">
        <v>542</v>
      </c>
      <c r="K34" s="111">
        <v>2</v>
      </c>
    </row>
    <row r="35" spans="1:11">
      <c r="A35" s="72" t="s">
        <v>543</v>
      </c>
      <c r="B35" s="36"/>
      <c r="C35" s="129" t="s">
        <v>544</v>
      </c>
      <c r="D35" s="27" t="s">
        <v>48</v>
      </c>
      <c r="E35" s="46" t="s">
        <v>545</v>
      </c>
      <c r="F35" s="43">
        <v>425969006</v>
      </c>
      <c r="G35" s="43">
        <v>4138760</v>
      </c>
      <c r="H35" s="43" t="s">
        <v>442</v>
      </c>
      <c r="J35" s="84" t="s">
        <v>546</v>
      </c>
      <c r="K35" s="111">
        <v>2</v>
      </c>
    </row>
    <row r="36" spans="1:11">
      <c r="A36" s="72" t="s">
        <v>547</v>
      </c>
      <c r="B36" s="43" t="s">
        <v>548</v>
      </c>
      <c r="C36" s="129" t="s">
        <v>548</v>
      </c>
      <c r="D36" s="27" t="s">
        <v>48</v>
      </c>
      <c r="E36" s="46" t="s">
        <v>549</v>
      </c>
      <c r="F36" s="43">
        <v>5281000124103</v>
      </c>
      <c r="G36" s="43">
        <v>764677</v>
      </c>
      <c r="H36" s="43" t="s">
        <v>442</v>
      </c>
      <c r="I36" s="32"/>
      <c r="J36" s="84" t="s">
        <v>550</v>
      </c>
      <c r="K36" s="111">
        <v>2</v>
      </c>
    </row>
    <row r="37" spans="1:11">
      <c r="A37" s="72" t="s">
        <v>551</v>
      </c>
      <c r="B37" s="36"/>
      <c r="C37" s="129" t="s">
        <v>552</v>
      </c>
      <c r="D37" s="27" t="s">
        <v>48</v>
      </c>
      <c r="E37" s="46" t="s">
        <v>553</v>
      </c>
      <c r="F37" s="43">
        <v>426979002</v>
      </c>
      <c r="G37" s="43">
        <v>4143828</v>
      </c>
      <c r="H37" s="43" t="s">
        <v>442</v>
      </c>
      <c r="J37" s="84" t="s">
        <v>554</v>
      </c>
      <c r="K37" s="111">
        <v>2</v>
      </c>
    </row>
    <row r="38" spans="1:11">
      <c r="A38" s="72" t="s">
        <v>555</v>
      </c>
      <c r="B38" s="43" t="s">
        <v>552</v>
      </c>
      <c r="C38" s="129" t="s">
        <v>544</v>
      </c>
      <c r="D38" s="27" t="s">
        <v>48</v>
      </c>
      <c r="E38" s="46" t="s">
        <v>556</v>
      </c>
      <c r="F38" s="43">
        <v>135181000119109</v>
      </c>
      <c r="G38" s="43">
        <v>46270082</v>
      </c>
      <c r="H38" s="43" t="s">
        <v>442</v>
      </c>
      <c r="J38" s="84" t="s">
        <v>557</v>
      </c>
      <c r="K38" s="111">
        <v>2</v>
      </c>
    </row>
    <row r="39" spans="1:11">
      <c r="A39" s="72" t="s">
        <v>558</v>
      </c>
      <c r="B39" s="43"/>
      <c r="C39" s="129" t="s">
        <v>559</v>
      </c>
      <c r="D39" s="27" t="s">
        <v>48</v>
      </c>
      <c r="E39" s="46" t="s">
        <v>560</v>
      </c>
      <c r="F39" s="43">
        <v>427295004</v>
      </c>
      <c r="G39" s="43">
        <v>4142738</v>
      </c>
      <c r="H39" s="43" t="s">
        <v>442</v>
      </c>
      <c r="J39" s="84" t="s">
        <v>561</v>
      </c>
      <c r="K39" s="111">
        <v>2</v>
      </c>
    </row>
    <row r="40" spans="1:11">
      <c r="A40" s="72" t="s">
        <v>562</v>
      </c>
      <c r="B40" s="43" t="s">
        <v>559</v>
      </c>
      <c r="C40" s="129" t="s">
        <v>544</v>
      </c>
      <c r="D40" s="27" t="s">
        <v>48</v>
      </c>
      <c r="E40" s="46" t="s">
        <v>563</v>
      </c>
      <c r="F40" s="43">
        <v>135171000119106</v>
      </c>
      <c r="G40" s="43">
        <v>46273487</v>
      </c>
      <c r="H40" s="43" t="s">
        <v>442</v>
      </c>
      <c r="J40" s="84" t="s">
        <v>564</v>
      </c>
      <c r="K40" s="111">
        <v>2</v>
      </c>
    </row>
    <row r="41" spans="1:11">
      <c r="A41" s="72" t="s">
        <v>565</v>
      </c>
      <c r="B41" s="43"/>
      <c r="C41" s="129" t="s">
        <v>566</v>
      </c>
      <c r="D41" s="27" t="s">
        <v>48</v>
      </c>
      <c r="E41" s="46" t="s">
        <v>567</v>
      </c>
      <c r="F41" s="43">
        <v>426656000</v>
      </c>
      <c r="G41" s="43">
        <v>4145356</v>
      </c>
      <c r="H41" s="43" t="s">
        <v>442</v>
      </c>
      <c r="J41" s="84" t="s">
        <v>568</v>
      </c>
      <c r="K41" s="111">
        <v>2</v>
      </c>
    </row>
    <row r="42" spans="1:11">
      <c r="A42" s="72" t="s">
        <v>569</v>
      </c>
      <c r="B42" s="43" t="s">
        <v>566</v>
      </c>
      <c r="C42" s="129" t="s">
        <v>544</v>
      </c>
      <c r="D42" s="27" t="s">
        <v>48</v>
      </c>
      <c r="E42" s="46" t="s">
        <v>570</v>
      </c>
      <c r="F42" s="43">
        <v>707979007</v>
      </c>
      <c r="G42" s="43">
        <v>45769350</v>
      </c>
      <c r="H42" s="43" t="s">
        <v>442</v>
      </c>
      <c r="J42" s="84" t="s">
        <v>571</v>
      </c>
      <c r="K42" s="111">
        <v>2</v>
      </c>
    </row>
    <row r="43" spans="1:11">
      <c r="A43" s="72" t="s">
        <v>572</v>
      </c>
      <c r="B43" s="43" t="s">
        <v>566</v>
      </c>
      <c r="C43" s="129" t="s">
        <v>573</v>
      </c>
      <c r="D43" s="27" t="s">
        <v>48</v>
      </c>
      <c r="E43" s="46" t="s">
        <v>574</v>
      </c>
      <c r="F43" s="43">
        <v>183478001</v>
      </c>
      <c r="G43" s="43">
        <v>4084667</v>
      </c>
      <c r="H43" s="43" t="s">
        <v>442</v>
      </c>
      <c r="I43" s="32"/>
      <c r="J43" s="46" t="s">
        <v>460</v>
      </c>
      <c r="K43" s="111">
        <v>2</v>
      </c>
    </row>
    <row r="44" spans="1:11">
      <c r="A44" s="72" t="s">
        <v>575</v>
      </c>
      <c r="B44" s="36"/>
      <c r="C44" s="187" t="s">
        <v>576</v>
      </c>
      <c r="D44" s="27" t="s">
        <v>48</v>
      </c>
      <c r="E44" s="76" t="s">
        <v>577</v>
      </c>
      <c r="F44" s="43">
        <v>991000119106</v>
      </c>
      <c r="G44" s="43">
        <v>42873168</v>
      </c>
      <c r="H44" s="43" t="s">
        <v>442</v>
      </c>
      <c r="I44" s="32"/>
      <c r="J44" s="46" t="s">
        <v>578</v>
      </c>
      <c r="K44" s="111">
        <v>2</v>
      </c>
    </row>
    <row r="45" spans="1:11">
      <c r="A45" s="72" t="s">
        <v>579</v>
      </c>
      <c r="B45" s="43"/>
      <c r="C45" s="187" t="s">
        <v>580</v>
      </c>
      <c r="D45" s="27" t="s">
        <v>48</v>
      </c>
      <c r="E45" s="76" t="s">
        <v>581</v>
      </c>
      <c r="F45" s="43">
        <v>56018004</v>
      </c>
      <c r="G45" s="43">
        <v>314754</v>
      </c>
      <c r="H45" s="43" t="s">
        <v>442</v>
      </c>
      <c r="I45" s="76" t="s">
        <v>582</v>
      </c>
      <c r="J45" s="46" t="s">
        <v>583</v>
      </c>
      <c r="K45" s="111">
        <v>2</v>
      </c>
    </row>
    <row r="46" spans="1:11">
      <c r="A46" s="72" t="s">
        <v>584</v>
      </c>
      <c r="B46" s="43" t="s">
        <v>585</v>
      </c>
      <c r="C46" t="s">
        <v>585</v>
      </c>
      <c r="D46" s="27" t="s">
        <v>48</v>
      </c>
      <c r="F46" s="77">
        <v>24079001</v>
      </c>
      <c r="G46" s="77">
        <v>133834</v>
      </c>
      <c r="H46" s="43" t="s">
        <v>442</v>
      </c>
      <c r="I46" s="32"/>
      <c r="J46" s="79" t="s">
        <v>586</v>
      </c>
      <c r="K46" s="111">
        <v>2</v>
      </c>
    </row>
    <row r="47" spans="1:11">
      <c r="A47" s="72" t="s">
        <v>587</v>
      </c>
      <c r="B47" s="43" t="s">
        <v>585</v>
      </c>
      <c r="C47" s="129" t="s">
        <v>552</v>
      </c>
      <c r="E47" s="46"/>
      <c r="H47" s="24" t="s">
        <v>449</v>
      </c>
      <c r="I47" s="27" t="s">
        <v>588</v>
      </c>
      <c r="J47" s="84" t="s">
        <v>550</v>
      </c>
      <c r="K47" s="112">
        <v>1</v>
      </c>
    </row>
    <row r="48" spans="1:11">
      <c r="A48" s="72" t="s">
        <v>589</v>
      </c>
      <c r="B48" s="43" t="s">
        <v>585</v>
      </c>
      <c r="C48" s="129" t="s">
        <v>559</v>
      </c>
      <c r="E48" s="46"/>
      <c r="H48" s="24" t="s">
        <v>449</v>
      </c>
      <c r="I48" s="32"/>
      <c r="J48" s="84" t="s">
        <v>550</v>
      </c>
      <c r="K48" s="112">
        <v>1</v>
      </c>
    </row>
    <row r="49" spans="1:11">
      <c r="A49" s="72" t="s">
        <v>590</v>
      </c>
      <c r="B49" s="43" t="s">
        <v>585</v>
      </c>
      <c r="C49" s="129" t="s">
        <v>566</v>
      </c>
      <c r="E49" s="46"/>
      <c r="H49" s="24" t="s">
        <v>449</v>
      </c>
      <c r="I49" s="32"/>
      <c r="J49" s="84" t="s">
        <v>550</v>
      </c>
      <c r="K49" s="112">
        <v>1</v>
      </c>
    </row>
    <row r="50" spans="1:11">
      <c r="A50" s="72" t="s">
        <v>591</v>
      </c>
      <c r="B50" s="43" t="s">
        <v>585</v>
      </c>
      <c r="C50" s="185" t="s">
        <v>592</v>
      </c>
      <c r="D50" s="27" t="s">
        <v>48</v>
      </c>
      <c r="E50" s="81" t="s">
        <v>593</v>
      </c>
      <c r="F50" s="24">
        <v>246075003</v>
      </c>
      <c r="G50" s="24">
        <v>4084379</v>
      </c>
      <c r="H50" s="24" t="s">
        <v>449</v>
      </c>
      <c r="I50" s="46" t="s">
        <v>594</v>
      </c>
      <c r="J50" s="82" t="s">
        <v>460</v>
      </c>
      <c r="K50" s="112">
        <v>1</v>
      </c>
    </row>
    <row r="51" spans="1:11">
      <c r="A51" s="72" t="s">
        <v>595</v>
      </c>
      <c r="B51" s="36"/>
      <c r="C51" s="129" t="s">
        <v>596</v>
      </c>
      <c r="D51" s="27" t="s">
        <v>48</v>
      </c>
      <c r="E51" s="46" t="s">
        <v>597</v>
      </c>
      <c r="F51" s="77">
        <v>416098002</v>
      </c>
      <c r="G51" s="113" t="s">
        <v>598</v>
      </c>
      <c r="H51" s="24" t="s">
        <v>449</v>
      </c>
      <c r="I51" s="32"/>
      <c r="J51" s="79" t="s">
        <v>599</v>
      </c>
      <c r="K51" s="112">
        <v>1</v>
      </c>
    </row>
    <row r="52" spans="1:11">
      <c r="A52" s="72" t="s">
        <v>600</v>
      </c>
      <c r="B52" s="36"/>
      <c r="C52" s="129" t="s">
        <v>162</v>
      </c>
      <c r="D52" s="27" t="s">
        <v>48</v>
      </c>
      <c r="E52" s="46" t="s">
        <v>163</v>
      </c>
      <c r="F52" s="77">
        <v>282093000</v>
      </c>
      <c r="G52" s="77">
        <v>4086859</v>
      </c>
      <c r="H52" s="77" t="s">
        <v>442</v>
      </c>
      <c r="I52" s="32"/>
      <c r="J52" s="76" t="s">
        <v>601</v>
      </c>
      <c r="K52" s="111">
        <v>2</v>
      </c>
    </row>
    <row r="53" spans="1:11" ht="30" customHeight="1">
      <c r="A53" s="72" t="s">
        <v>602</v>
      </c>
      <c r="B53" s="75" t="s">
        <v>603</v>
      </c>
      <c r="C53" s="186"/>
      <c r="E53" s="107"/>
      <c r="F53" s="75"/>
      <c r="G53" s="75"/>
      <c r="H53" s="75"/>
      <c r="I53" s="32"/>
      <c r="J53" s="46"/>
      <c r="K53" s="29"/>
    </row>
    <row r="54" spans="1:11">
      <c r="A54" s="72" t="s">
        <v>604</v>
      </c>
      <c r="B54" s="36"/>
      <c r="C54" s="187" t="s">
        <v>605</v>
      </c>
      <c r="D54" s="27" t="s">
        <v>48</v>
      </c>
      <c r="E54" s="76"/>
      <c r="F54" s="77">
        <v>238575004</v>
      </c>
      <c r="G54" s="77">
        <v>4031019</v>
      </c>
      <c r="H54" s="77" t="s">
        <v>442</v>
      </c>
      <c r="I54" s="32"/>
      <c r="J54" s="79" t="s">
        <v>606</v>
      </c>
      <c r="K54" s="111">
        <v>2</v>
      </c>
    </row>
    <row r="55" spans="1:11">
      <c r="A55" s="72" t="s">
        <v>607</v>
      </c>
      <c r="B55" s="36"/>
      <c r="C55" s="129" t="s">
        <v>608</v>
      </c>
      <c r="D55" s="27" t="s">
        <v>48</v>
      </c>
      <c r="E55" s="46" t="s">
        <v>609</v>
      </c>
      <c r="F55" s="47" t="s">
        <v>610</v>
      </c>
      <c r="G55" s="43">
        <v>433740</v>
      </c>
      <c r="H55" s="77" t="s">
        <v>442</v>
      </c>
      <c r="I55" s="32"/>
      <c r="J55" s="79" t="s">
        <v>611</v>
      </c>
      <c r="K55" s="111">
        <v>2</v>
      </c>
    </row>
    <row r="56" spans="1:11">
      <c r="A56" s="72" t="s">
        <v>612</v>
      </c>
      <c r="B56" s="36"/>
      <c r="C56" s="187" t="s">
        <v>613</v>
      </c>
      <c r="D56" s="27" t="s">
        <v>48</v>
      </c>
      <c r="E56" s="76" t="s">
        <v>614</v>
      </c>
      <c r="F56" s="43">
        <v>7632005</v>
      </c>
      <c r="G56" s="43">
        <v>132983</v>
      </c>
      <c r="H56" s="77" t="s">
        <v>442</v>
      </c>
      <c r="I56" s="32"/>
      <c r="J56" s="79" t="s">
        <v>615</v>
      </c>
      <c r="K56" s="111">
        <v>2</v>
      </c>
    </row>
    <row r="57" spans="1:11">
      <c r="A57" s="72" t="s">
        <v>616</v>
      </c>
      <c r="B57" s="77" t="s">
        <v>159</v>
      </c>
      <c r="C57" s="187" t="s">
        <v>159</v>
      </c>
      <c r="D57" s="27" t="s">
        <v>48</v>
      </c>
      <c r="E57" s="76"/>
      <c r="F57" s="43">
        <v>64305001</v>
      </c>
      <c r="G57" s="43">
        <v>4275899</v>
      </c>
      <c r="H57" s="24" t="s">
        <v>449</v>
      </c>
      <c r="I57" s="32" t="s">
        <v>459</v>
      </c>
      <c r="J57" s="46" t="s">
        <v>617</v>
      </c>
      <c r="K57" s="112">
        <v>1</v>
      </c>
    </row>
    <row r="58" spans="1:11">
      <c r="A58" s="72" t="s">
        <v>618</v>
      </c>
      <c r="B58" s="77" t="s">
        <v>159</v>
      </c>
      <c r="C58" s="187" t="s">
        <v>619</v>
      </c>
      <c r="D58" s="27" t="s">
        <v>48</v>
      </c>
      <c r="E58" s="76" t="s">
        <v>620</v>
      </c>
      <c r="F58" s="43">
        <v>42265009</v>
      </c>
      <c r="G58" s="43">
        <v>140803</v>
      </c>
      <c r="H58" s="77" t="s">
        <v>442</v>
      </c>
      <c r="I58" s="46"/>
      <c r="J58" s="46" t="s">
        <v>621</v>
      </c>
      <c r="K58" s="111">
        <v>2</v>
      </c>
    </row>
    <row r="59" spans="1:11">
      <c r="A59" s="72" t="s">
        <v>622</v>
      </c>
      <c r="B59" s="77" t="s">
        <v>159</v>
      </c>
      <c r="C59" s="129" t="s">
        <v>623</v>
      </c>
      <c r="D59" s="27" t="s">
        <v>48</v>
      </c>
      <c r="E59" s="46" t="s">
        <v>624</v>
      </c>
      <c r="F59" s="43">
        <v>74774004</v>
      </c>
      <c r="G59" s="43">
        <v>132707</v>
      </c>
      <c r="H59" s="77" t="s">
        <v>442</v>
      </c>
      <c r="I59" s="46"/>
      <c r="J59" s="46" t="s">
        <v>625</v>
      </c>
      <c r="K59" s="111">
        <v>2</v>
      </c>
    </row>
    <row r="60" spans="1:11">
      <c r="A60" s="72" t="s">
        <v>626</v>
      </c>
      <c r="B60" s="77" t="s">
        <v>159</v>
      </c>
      <c r="C60" s="129" t="s">
        <v>627</v>
      </c>
      <c r="D60" s="27" t="s">
        <v>48</v>
      </c>
      <c r="E60" s="46" t="s">
        <v>628</v>
      </c>
      <c r="F60" s="43">
        <v>402601007</v>
      </c>
      <c r="G60" s="43">
        <v>4297810</v>
      </c>
      <c r="H60" s="77" t="s">
        <v>442</v>
      </c>
      <c r="I60" s="46"/>
      <c r="J60" s="46" t="s">
        <v>629</v>
      </c>
      <c r="K60" s="111">
        <v>2</v>
      </c>
    </row>
    <row r="61" spans="1:11">
      <c r="A61" s="72" t="s">
        <v>630</v>
      </c>
      <c r="B61" s="77" t="s">
        <v>159</v>
      </c>
      <c r="C61" s="185" t="s">
        <v>631</v>
      </c>
      <c r="D61" s="27" t="s">
        <v>48</v>
      </c>
      <c r="E61" s="81" t="s">
        <v>632</v>
      </c>
      <c r="F61" s="43">
        <v>402408009</v>
      </c>
      <c r="G61" s="43">
        <v>4299303</v>
      </c>
      <c r="H61" s="77" t="s">
        <v>442</v>
      </c>
      <c r="I61" s="46"/>
      <c r="J61" s="46" t="s">
        <v>633</v>
      </c>
      <c r="K61" s="111">
        <v>2</v>
      </c>
    </row>
    <row r="62" spans="1:11">
      <c r="A62" s="72" t="s">
        <v>634</v>
      </c>
      <c r="B62" s="77" t="s">
        <v>159</v>
      </c>
      <c r="C62" s="129" t="s">
        <v>635</v>
      </c>
      <c r="D62" s="27" t="s">
        <v>48</v>
      </c>
      <c r="E62" s="46" t="s">
        <v>636</v>
      </c>
      <c r="F62" s="77">
        <v>73098005</v>
      </c>
      <c r="G62" s="77">
        <v>138501</v>
      </c>
      <c r="H62" s="77" t="s">
        <v>442</v>
      </c>
      <c r="I62" s="46"/>
      <c r="J62" s="76" t="s">
        <v>637</v>
      </c>
      <c r="K62" s="111">
        <v>2</v>
      </c>
    </row>
    <row r="63" spans="1:11" ht="30" customHeight="1">
      <c r="A63" s="72" t="s">
        <v>638</v>
      </c>
      <c r="B63" s="75" t="s">
        <v>639</v>
      </c>
      <c r="C63" s="186"/>
      <c r="E63" s="107"/>
      <c r="F63" s="36"/>
      <c r="G63" s="36"/>
      <c r="H63" s="36"/>
      <c r="I63" s="32"/>
      <c r="J63" s="46"/>
      <c r="K63" s="29"/>
    </row>
    <row r="64" spans="1:11">
      <c r="A64" s="72" t="s">
        <v>640</v>
      </c>
      <c r="B64" s="75"/>
      <c r="C64" s="129" t="s">
        <v>641</v>
      </c>
      <c r="D64" s="27" t="s">
        <v>48</v>
      </c>
      <c r="E64" s="46"/>
      <c r="F64" s="43">
        <v>161833006</v>
      </c>
      <c r="G64" s="43">
        <v>439141</v>
      </c>
      <c r="H64" s="43" t="s">
        <v>449</v>
      </c>
      <c r="I64" s="46"/>
      <c r="J64" s="46" t="s">
        <v>642</v>
      </c>
      <c r="K64" s="111">
        <v>2</v>
      </c>
    </row>
    <row r="65" spans="1:11">
      <c r="A65" s="72" t="s">
        <v>643</v>
      </c>
      <c r="B65" s="75"/>
      <c r="C65" s="129" t="s">
        <v>644</v>
      </c>
      <c r="D65" s="27" t="s">
        <v>48</v>
      </c>
      <c r="E65" s="46"/>
      <c r="F65" s="43">
        <v>54840006</v>
      </c>
      <c r="G65" s="43">
        <v>437986</v>
      </c>
      <c r="H65" s="43" t="s">
        <v>442</v>
      </c>
      <c r="I65" s="46"/>
      <c r="J65" s="46" t="s">
        <v>645</v>
      </c>
      <c r="K65" s="111">
        <v>2</v>
      </c>
    </row>
    <row r="66" spans="1:11">
      <c r="A66" s="72" t="s">
        <v>646</v>
      </c>
      <c r="B66" s="75"/>
      <c r="C66" s="129" t="s">
        <v>647</v>
      </c>
      <c r="D66" s="27" t="s">
        <v>48</v>
      </c>
      <c r="E66" s="46" t="s">
        <v>648</v>
      </c>
      <c r="F66" s="43">
        <v>237836003</v>
      </c>
      <c r="G66" s="43">
        <v>440076</v>
      </c>
      <c r="H66" s="43" t="s">
        <v>442</v>
      </c>
      <c r="I66" s="46"/>
      <c r="J66" s="46" t="s">
        <v>649</v>
      </c>
      <c r="K66" s="111">
        <v>2</v>
      </c>
    </row>
    <row r="67" spans="1:11">
      <c r="K67" s="29"/>
    </row>
    <row r="68" spans="1:11">
      <c r="K68" s="126">
        <v>0</v>
      </c>
    </row>
    <row r="69" spans="1:11">
      <c r="A69" s="72"/>
      <c r="K69" s="128">
        <f>COUNT(K57,K47:K51,K21,K6:K7,K4)</f>
        <v>10</v>
      </c>
    </row>
    <row r="70" spans="1:11">
      <c r="K70" s="127">
        <f>COUNT(K64:K66,K58:K62,K54:K56,K52,K26:K46,K23,K19,K11:K16,K8:K9,K2)</f>
        <v>44</v>
      </c>
    </row>
    <row r="71" spans="1:11">
      <c r="J71" s="27" t="s">
        <v>21</v>
      </c>
      <c r="K71" s="27">
        <f>SUM(K68:K70)</f>
        <v>54</v>
      </c>
    </row>
  </sheetData>
  <pageMargins left="0.7" right="0.7" top="0.75" bottom="0.75" header="0.3" footer="0.3"/>
  <pageSetup orientation="portrait" r:id="rId1"/>
  <ignoredErrors>
    <ignoredError sqref="K6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5788-A399-4D92-9D73-6E6CA92AC19E}">
  <dimension ref="A1:J658"/>
  <sheetViews>
    <sheetView topLeftCell="A291" workbookViewId="0">
      <selection activeCell="J235" sqref="J235"/>
    </sheetView>
  </sheetViews>
  <sheetFormatPr defaultRowHeight="15"/>
  <cols>
    <col min="1" max="1" width="18.140625" style="27" customWidth="1"/>
    <col min="2" max="2" width="22.42578125" style="24" customWidth="1"/>
    <col min="3" max="3" width="34.5703125" style="29" customWidth="1"/>
    <col min="4" max="4" width="24.28515625" style="24" customWidth="1"/>
    <col min="5" max="5" width="33" style="27" customWidth="1"/>
    <col min="6" max="6" width="14" style="24" customWidth="1"/>
    <col min="7" max="8" width="20" style="27" customWidth="1"/>
    <col min="9" max="9" width="19.42578125" style="27" customWidth="1"/>
    <col min="10" max="10" width="13.5703125" style="189" customWidth="1"/>
    <col min="11" max="16384" width="9.140625" style="27"/>
  </cols>
  <sheetData>
    <row r="1" spans="1:10" s="10" customFormat="1">
      <c r="B1" s="11" t="s">
        <v>30</v>
      </c>
      <c r="C1" s="10" t="s">
        <v>31</v>
      </c>
      <c r="D1" s="10" t="s">
        <v>32</v>
      </c>
      <c r="E1" s="10" t="s">
        <v>33</v>
      </c>
      <c r="F1" s="11" t="s">
        <v>34</v>
      </c>
      <c r="G1" s="11" t="s">
        <v>35</v>
      </c>
      <c r="H1" s="11" t="s">
        <v>438</v>
      </c>
      <c r="I1" s="10" t="s">
        <v>36</v>
      </c>
      <c r="J1" s="188" t="s">
        <v>190</v>
      </c>
    </row>
    <row r="2" spans="1:10">
      <c r="B2" s="12" t="s">
        <v>650</v>
      </c>
      <c r="C2" s="23"/>
      <c r="D2" s="9"/>
      <c r="E2" s="23"/>
      <c r="F2" s="26"/>
      <c r="G2" s="26"/>
      <c r="H2" s="26"/>
    </row>
    <row r="3" spans="1:10">
      <c r="A3" s="23"/>
      <c r="B3" s="13" t="s">
        <v>651</v>
      </c>
      <c r="C3" s="14" t="s">
        <v>651</v>
      </c>
      <c r="D3" s="9" t="s">
        <v>48</v>
      </c>
      <c r="F3" s="26">
        <v>70813002</v>
      </c>
      <c r="G3" s="26">
        <v>4323432</v>
      </c>
      <c r="H3" s="25" t="s">
        <v>449</v>
      </c>
      <c r="J3" s="190">
        <v>2</v>
      </c>
    </row>
    <row r="4" spans="1:10">
      <c r="A4" s="23"/>
      <c r="B4" s="13" t="s">
        <v>651</v>
      </c>
      <c r="C4" s="15" t="s">
        <v>652</v>
      </c>
      <c r="D4" s="9"/>
      <c r="F4" s="116" t="s">
        <v>653</v>
      </c>
      <c r="G4" s="116" t="s">
        <v>653</v>
      </c>
      <c r="H4" s="26"/>
      <c r="J4" s="191">
        <v>0</v>
      </c>
    </row>
    <row r="5" spans="1:10">
      <c r="A5" s="23"/>
      <c r="B5" s="13" t="s">
        <v>651</v>
      </c>
      <c r="C5" s="14" t="s">
        <v>654</v>
      </c>
      <c r="D5" s="9" t="s">
        <v>79</v>
      </c>
      <c r="F5" s="26">
        <v>3718001</v>
      </c>
      <c r="G5" s="26">
        <v>4290627</v>
      </c>
      <c r="H5" s="25" t="s">
        <v>449</v>
      </c>
      <c r="J5" s="190">
        <v>2</v>
      </c>
    </row>
    <row r="6" spans="1:10">
      <c r="A6" s="23"/>
      <c r="B6" s="13" t="s">
        <v>651</v>
      </c>
      <c r="C6" s="22" t="s">
        <v>655</v>
      </c>
      <c r="D6" s="9" t="s">
        <v>79</v>
      </c>
      <c r="F6" s="24">
        <v>83595008</v>
      </c>
      <c r="G6" s="24">
        <v>4308447</v>
      </c>
      <c r="H6" s="25" t="s">
        <v>449</v>
      </c>
      <c r="J6" s="190">
        <v>2</v>
      </c>
    </row>
    <row r="7" spans="1:10">
      <c r="A7" s="23"/>
      <c r="B7" s="13" t="s">
        <v>651</v>
      </c>
      <c r="C7" s="22" t="s">
        <v>656</v>
      </c>
      <c r="D7" s="9" t="s">
        <v>79</v>
      </c>
      <c r="F7" s="26">
        <v>226791004</v>
      </c>
      <c r="G7" s="26">
        <v>4024043</v>
      </c>
      <c r="H7" s="25" t="s">
        <v>449</v>
      </c>
      <c r="J7" s="190">
        <v>2</v>
      </c>
    </row>
    <row r="8" spans="1:10">
      <c r="A8" s="23"/>
      <c r="B8" s="25" t="s">
        <v>657</v>
      </c>
      <c r="C8" s="23"/>
      <c r="D8" s="9" t="s">
        <v>79</v>
      </c>
      <c r="E8" s="27" t="s">
        <v>658</v>
      </c>
      <c r="F8" s="25">
        <v>102263004</v>
      </c>
      <c r="G8" s="25">
        <v>4008008</v>
      </c>
      <c r="H8" s="25" t="s">
        <v>449</v>
      </c>
      <c r="J8" s="190">
        <v>2</v>
      </c>
    </row>
    <row r="9" spans="1:10" ht="45">
      <c r="A9" s="23"/>
      <c r="B9" s="26"/>
      <c r="C9" s="14" t="s">
        <v>659</v>
      </c>
      <c r="D9" s="9" t="s">
        <v>79</v>
      </c>
      <c r="E9" s="27" t="s">
        <v>660</v>
      </c>
      <c r="F9" s="25">
        <v>256443002</v>
      </c>
      <c r="G9" s="25">
        <v>4103922</v>
      </c>
      <c r="H9" s="25" t="s">
        <v>449</v>
      </c>
      <c r="J9" s="190">
        <v>2</v>
      </c>
    </row>
    <row r="10" spans="1:10">
      <c r="A10" s="23"/>
      <c r="B10" s="26"/>
      <c r="C10" s="22" t="s">
        <v>661</v>
      </c>
      <c r="D10" s="9" t="s">
        <v>79</v>
      </c>
      <c r="E10" s="27" t="s">
        <v>662</v>
      </c>
      <c r="F10" s="25">
        <v>414074006</v>
      </c>
      <c r="G10" s="25">
        <v>4185603</v>
      </c>
      <c r="H10" s="25" t="s">
        <v>449</v>
      </c>
      <c r="J10" s="190">
        <v>2</v>
      </c>
    </row>
    <row r="11" spans="1:10">
      <c r="A11" s="23"/>
      <c r="B11" s="13" t="s">
        <v>663</v>
      </c>
      <c r="C11" s="14" t="s">
        <v>663</v>
      </c>
      <c r="D11" s="9" t="s">
        <v>79</v>
      </c>
      <c r="F11" s="13">
        <v>735971005</v>
      </c>
      <c r="G11" s="13">
        <v>42539493</v>
      </c>
      <c r="H11" s="25" t="s">
        <v>449</v>
      </c>
      <c r="J11" s="190">
        <v>2</v>
      </c>
    </row>
    <row r="12" spans="1:10">
      <c r="A12" s="23"/>
      <c r="B12" s="13" t="s">
        <v>663</v>
      </c>
      <c r="C12" s="22" t="s">
        <v>664</v>
      </c>
      <c r="D12" s="9"/>
      <c r="F12" s="26"/>
      <c r="G12" s="26"/>
      <c r="H12" s="25" t="s">
        <v>449</v>
      </c>
      <c r="I12" s="23" t="s">
        <v>665</v>
      </c>
      <c r="J12" s="190">
        <v>2</v>
      </c>
    </row>
    <row r="13" spans="1:10">
      <c r="A13" s="23"/>
      <c r="B13" s="16" t="s">
        <v>666</v>
      </c>
      <c r="C13" s="23"/>
      <c r="D13" s="9"/>
      <c r="E13" s="23"/>
      <c r="F13" s="26"/>
      <c r="G13" s="26"/>
      <c r="H13" s="25"/>
    </row>
    <row r="14" spans="1:10">
      <c r="A14" s="22"/>
      <c r="B14" s="13" t="s">
        <v>666</v>
      </c>
      <c r="C14" s="14" t="s">
        <v>667</v>
      </c>
      <c r="D14" s="9" t="s">
        <v>79</v>
      </c>
      <c r="F14" s="13">
        <v>735337006</v>
      </c>
      <c r="G14" s="13">
        <v>42536453</v>
      </c>
      <c r="H14" s="25" t="s">
        <v>449</v>
      </c>
      <c r="J14" s="190">
        <v>2</v>
      </c>
    </row>
    <row r="15" spans="1:10">
      <c r="A15" s="23"/>
      <c r="B15" s="13" t="s">
        <v>666</v>
      </c>
      <c r="C15" s="14" t="s">
        <v>668</v>
      </c>
      <c r="D15" s="9" t="s">
        <v>79</v>
      </c>
      <c r="E15" s="27" t="s">
        <v>669</v>
      </c>
      <c r="F15" s="21">
        <v>726749009</v>
      </c>
      <c r="G15" s="17" t="s">
        <v>670</v>
      </c>
      <c r="H15" s="25" t="s">
        <v>449</v>
      </c>
      <c r="J15" s="190">
        <v>2</v>
      </c>
    </row>
    <row r="16" spans="1:10">
      <c r="A16" s="23"/>
      <c r="B16" s="13" t="s">
        <v>666</v>
      </c>
      <c r="C16" s="14" t="s">
        <v>671</v>
      </c>
      <c r="D16" s="9" t="s">
        <v>79</v>
      </c>
      <c r="F16" s="13">
        <v>726762008</v>
      </c>
      <c r="G16" s="13">
        <v>37111690</v>
      </c>
      <c r="H16" s="25" t="s">
        <v>449</v>
      </c>
      <c r="J16" s="190">
        <v>2</v>
      </c>
    </row>
    <row r="17" spans="1:10">
      <c r="A17" s="23"/>
      <c r="B17" s="13" t="s">
        <v>666</v>
      </c>
      <c r="C17" s="14" t="s">
        <v>672</v>
      </c>
      <c r="D17" s="9" t="s">
        <v>79</v>
      </c>
      <c r="F17" s="13">
        <v>735245003</v>
      </c>
      <c r="G17" s="13">
        <v>42536425</v>
      </c>
      <c r="H17" s="25" t="s">
        <v>449</v>
      </c>
      <c r="J17" s="190">
        <v>2</v>
      </c>
    </row>
    <row r="18" spans="1:10">
      <c r="A18" s="23"/>
      <c r="B18" s="13" t="s">
        <v>666</v>
      </c>
      <c r="C18" s="22" t="s">
        <v>673</v>
      </c>
      <c r="D18" s="9" t="s">
        <v>79</v>
      </c>
      <c r="F18" s="13">
        <v>735246002</v>
      </c>
      <c r="G18" s="13">
        <v>42536426</v>
      </c>
      <c r="H18" s="25" t="s">
        <v>449</v>
      </c>
      <c r="J18" s="190">
        <v>2</v>
      </c>
    </row>
    <row r="19" spans="1:10">
      <c r="A19" s="22"/>
      <c r="B19" s="13" t="s">
        <v>666</v>
      </c>
      <c r="C19" s="22" t="s">
        <v>674</v>
      </c>
      <c r="D19" s="9" t="s">
        <v>79</v>
      </c>
      <c r="F19" s="13">
        <v>442621000124106</v>
      </c>
      <c r="G19" s="13">
        <v>765874</v>
      </c>
      <c r="H19" s="25" t="s">
        <v>449</v>
      </c>
      <c r="J19" s="190">
        <v>2</v>
      </c>
    </row>
    <row r="20" spans="1:10">
      <c r="A20" s="23"/>
      <c r="B20" s="13" t="s">
        <v>666</v>
      </c>
      <c r="C20" s="22" t="s">
        <v>675</v>
      </c>
      <c r="D20" s="9" t="s">
        <v>79</v>
      </c>
      <c r="F20" s="13">
        <v>735033004</v>
      </c>
      <c r="G20" s="13">
        <v>42536290</v>
      </c>
      <c r="H20" s="25" t="s">
        <v>449</v>
      </c>
      <c r="J20" s="190">
        <v>2</v>
      </c>
    </row>
    <row r="21" spans="1:10">
      <c r="A21" s="22"/>
      <c r="B21" s="13" t="s">
        <v>666</v>
      </c>
      <c r="C21" s="22" t="s">
        <v>676</v>
      </c>
      <c r="D21" s="9" t="s">
        <v>79</v>
      </c>
      <c r="F21" s="4">
        <v>227066004</v>
      </c>
      <c r="G21" s="13">
        <v>4026831</v>
      </c>
      <c r="H21" s="25" t="s">
        <v>449</v>
      </c>
      <c r="J21" s="190">
        <v>2</v>
      </c>
    </row>
    <row r="22" spans="1:10">
      <c r="A22" s="23"/>
      <c r="B22" s="13" t="s">
        <v>666</v>
      </c>
      <c r="C22" s="22" t="s">
        <v>677</v>
      </c>
      <c r="D22" s="9" t="s">
        <v>79</v>
      </c>
      <c r="F22" s="13">
        <v>227067008</v>
      </c>
      <c r="G22" s="13">
        <v>4024920</v>
      </c>
      <c r="H22" s="25" t="s">
        <v>449</v>
      </c>
      <c r="J22" s="190">
        <v>2</v>
      </c>
    </row>
    <row r="23" spans="1:10">
      <c r="A23" s="22"/>
      <c r="B23" s="13" t="s">
        <v>666</v>
      </c>
      <c r="C23" s="22" t="s">
        <v>678</v>
      </c>
      <c r="D23" s="9" t="s">
        <v>79</v>
      </c>
      <c r="F23" s="4">
        <v>735035006</v>
      </c>
      <c r="G23" s="13">
        <v>42536292</v>
      </c>
      <c r="H23" s="25" t="s">
        <v>449</v>
      </c>
      <c r="J23" s="190">
        <v>2</v>
      </c>
    </row>
    <row r="24" spans="1:10">
      <c r="A24" s="22"/>
      <c r="B24" s="13" t="s">
        <v>666</v>
      </c>
      <c r="C24" s="22" t="s">
        <v>679</v>
      </c>
      <c r="D24" s="9" t="s">
        <v>79</v>
      </c>
      <c r="F24" s="13">
        <v>735043001</v>
      </c>
      <c r="G24" s="13">
        <v>42536299</v>
      </c>
      <c r="H24" s="25" t="s">
        <v>449</v>
      </c>
      <c r="J24" s="190">
        <v>2</v>
      </c>
    </row>
    <row r="25" spans="1:10">
      <c r="A25" s="22"/>
      <c r="B25" s="13" t="s">
        <v>666</v>
      </c>
      <c r="C25" s="22" t="s">
        <v>680</v>
      </c>
      <c r="D25" s="9" t="s">
        <v>79</v>
      </c>
      <c r="F25" s="13">
        <v>710175005</v>
      </c>
      <c r="G25" s="13">
        <v>46271907</v>
      </c>
      <c r="H25" s="25" t="s">
        <v>449</v>
      </c>
      <c r="J25" s="190">
        <v>2</v>
      </c>
    </row>
    <row r="26" spans="1:10">
      <c r="A26" s="23"/>
      <c r="B26" s="13" t="s">
        <v>666</v>
      </c>
      <c r="C26" s="22" t="s">
        <v>681</v>
      </c>
      <c r="D26" s="9" t="s">
        <v>79</v>
      </c>
      <c r="E26" s="27" t="s">
        <v>682</v>
      </c>
      <c r="F26" s="13">
        <v>442611000124103</v>
      </c>
      <c r="G26" s="13">
        <v>763560</v>
      </c>
      <c r="H26" s="25" t="s">
        <v>449</v>
      </c>
      <c r="J26" s="190">
        <v>2</v>
      </c>
    </row>
    <row r="27" spans="1:10">
      <c r="A27" s="22"/>
      <c r="B27" s="13" t="s">
        <v>666</v>
      </c>
      <c r="C27" s="22" t="s">
        <v>683</v>
      </c>
      <c r="D27" s="9" t="s">
        <v>79</v>
      </c>
      <c r="F27" s="13">
        <v>227083008</v>
      </c>
      <c r="G27" s="13">
        <v>4025228</v>
      </c>
      <c r="H27" s="25" t="s">
        <v>449</v>
      </c>
      <c r="J27" s="190">
        <v>2</v>
      </c>
    </row>
    <row r="28" spans="1:10">
      <c r="A28" s="23"/>
      <c r="B28" s="13" t="s">
        <v>666</v>
      </c>
      <c r="C28" s="22" t="s">
        <v>684</v>
      </c>
      <c r="D28" s="9" t="s">
        <v>79</v>
      </c>
      <c r="F28" s="13">
        <v>227089007</v>
      </c>
      <c r="G28" s="13">
        <v>4025231</v>
      </c>
      <c r="H28" s="25" t="s">
        <v>449</v>
      </c>
      <c r="J28" s="190">
        <v>2</v>
      </c>
    </row>
    <row r="29" spans="1:10">
      <c r="A29" s="23"/>
      <c r="B29" s="13" t="s">
        <v>666</v>
      </c>
      <c r="C29" s="22" t="s">
        <v>685</v>
      </c>
      <c r="D29" s="9" t="s">
        <v>79</v>
      </c>
      <c r="F29" s="13">
        <v>735009005</v>
      </c>
      <c r="G29" s="13">
        <v>42536274</v>
      </c>
      <c r="H29" s="25" t="s">
        <v>449</v>
      </c>
      <c r="J29" s="190">
        <v>2</v>
      </c>
    </row>
    <row r="30" spans="1:10">
      <c r="A30" s="23"/>
      <c r="B30" s="13" t="s">
        <v>666</v>
      </c>
      <c r="C30" s="14" t="s">
        <v>686</v>
      </c>
      <c r="D30" s="9" t="s">
        <v>79</v>
      </c>
      <c r="F30" s="13">
        <v>227136008</v>
      </c>
      <c r="G30" s="13">
        <v>4026887</v>
      </c>
      <c r="H30" s="25" t="s">
        <v>449</v>
      </c>
      <c r="J30" s="190">
        <v>2</v>
      </c>
    </row>
    <row r="31" spans="1:10">
      <c r="A31" s="23"/>
      <c r="B31" s="13" t="s">
        <v>666</v>
      </c>
      <c r="C31" s="14" t="s">
        <v>687</v>
      </c>
      <c r="D31" s="9" t="s">
        <v>79</v>
      </c>
      <c r="F31" s="13">
        <v>726752001</v>
      </c>
      <c r="G31" s="13">
        <v>37111683</v>
      </c>
      <c r="H31" s="25" t="s">
        <v>449</v>
      </c>
      <c r="J31" s="190">
        <v>2</v>
      </c>
    </row>
    <row r="32" spans="1:10">
      <c r="A32" s="23"/>
      <c r="B32" s="13" t="s">
        <v>666</v>
      </c>
      <c r="C32" s="14" t="s">
        <v>688</v>
      </c>
      <c r="D32" s="9" t="s">
        <v>79</v>
      </c>
      <c r="F32" s="25">
        <v>227072004</v>
      </c>
      <c r="G32" s="25">
        <v>4037275</v>
      </c>
      <c r="H32" s="25" t="s">
        <v>449</v>
      </c>
      <c r="J32" s="190">
        <v>2</v>
      </c>
    </row>
    <row r="33" spans="1:10">
      <c r="A33" s="22"/>
      <c r="B33" s="13" t="s">
        <v>666</v>
      </c>
      <c r="C33" s="14" t="s">
        <v>689</v>
      </c>
      <c r="D33" s="9" t="s">
        <v>79</v>
      </c>
      <c r="F33" s="25">
        <v>726731009</v>
      </c>
      <c r="G33" s="25">
        <v>37111666</v>
      </c>
      <c r="H33" s="25" t="s">
        <v>449</v>
      </c>
      <c r="J33" s="190">
        <v>2</v>
      </c>
    </row>
    <row r="34" spans="1:10">
      <c r="A34" s="23"/>
      <c r="B34" s="13" t="s">
        <v>666</v>
      </c>
      <c r="C34" s="14" t="s">
        <v>690</v>
      </c>
      <c r="D34" s="9" t="s">
        <v>79</v>
      </c>
      <c r="F34" s="13">
        <v>227104001</v>
      </c>
      <c r="G34" s="13">
        <v>4026844</v>
      </c>
      <c r="H34" s="25" t="s">
        <v>449</v>
      </c>
      <c r="J34" s="190">
        <v>2</v>
      </c>
    </row>
    <row r="35" spans="1:10">
      <c r="A35" s="23"/>
      <c r="B35" s="13" t="s">
        <v>666</v>
      </c>
      <c r="C35" s="22" t="s">
        <v>691</v>
      </c>
      <c r="D35" s="9" t="s">
        <v>79</v>
      </c>
      <c r="F35" s="13">
        <v>735034005</v>
      </c>
      <c r="G35" s="13">
        <v>42536291</v>
      </c>
      <c r="H35" s="25" t="s">
        <v>449</v>
      </c>
      <c r="J35" s="190">
        <v>2</v>
      </c>
    </row>
    <row r="36" spans="1:10">
      <c r="A36" s="23"/>
      <c r="B36" s="13" t="s">
        <v>666</v>
      </c>
      <c r="C36" s="22" t="s">
        <v>692</v>
      </c>
      <c r="D36" s="9" t="s">
        <v>79</v>
      </c>
      <c r="F36" s="13">
        <v>227144008</v>
      </c>
      <c r="G36" s="13">
        <v>4037433</v>
      </c>
      <c r="H36" s="25" t="s">
        <v>449</v>
      </c>
      <c r="J36" s="190">
        <v>2</v>
      </c>
    </row>
    <row r="37" spans="1:10">
      <c r="A37" s="23"/>
      <c r="B37" s="13" t="s">
        <v>666</v>
      </c>
      <c r="C37" s="22" t="s">
        <v>693</v>
      </c>
      <c r="D37" s="9" t="s">
        <v>79</v>
      </c>
      <c r="F37" s="13">
        <v>227038007</v>
      </c>
      <c r="G37" s="13">
        <v>4025222</v>
      </c>
      <c r="H37" s="25" t="s">
        <v>449</v>
      </c>
      <c r="J37" s="190">
        <v>2</v>
      </c>
    </row>
    <row r="38" spans="1:10">
      <c r="A38" s="22"/>
      <c r="B38" s="16" t="s">
        <v>694</v>
      </c>
      <c r="C38" s="19" t="s">
        <v>694</v>
      </c>
      <c r="D38" s="9" t="s">
        <v>79</v>
      </c>
      <c r="F38" s="25">
        <v>735029006</v>
      </c>
      <c r="G38" s="25">
        <v>42536288</v>
      </c>
      <c r="H38" s="25" t="s">
        <v>449</v>
      </c>
      <c r="J38" s="190">
        <v>2</v>
      </c>
    </row>
    <row r="39" spans="1:10">
      <c r="A39" s="22"/>
      <c r="B39" s="13" t="s">
        <v>694</v>
      </c>
      <c r="C39" s="14" t="s">
        <v>695</v>
      </c>
      <c r="D39" s="9"/>
      <c r="F39" s="114"/>
      <c r="G39" s="25"/>
      <c r="H39" s="25" t="s">
        <v>449</v>
      </c>
      <c r="I39" s="27" t="s">
        <v>696</v>
      </c>
      <c r="J39" s="190">
        <v>2</v>
      </c>
    </row>
    <row r="40" spans="1:10">
      <c r="A40" s="22"/>
      <c r="B40" s="13" t="s">
        <v>697</v>
      </c>
      <c r="C40" s="14" t="s">
        <v>697</v>
      </c>
      <c r="D40" s="9" t="s">
        <v>79</v>
      </c>
      <c r="F40" s="115" t="s">
        <v>698</v>
      </c>
      <c r="G40" s="13">
        <v>42536922</v>
      </c>
      <c r="H40" s="25" t="s">
        <v>449</v>
      </c>
      <c r="J40" s="190">
        <v>2</v>
      </c>
    </row>
    <row r="41" spans="1:10">
      <c r="A41" s="22"/>
      <c r="B41" s="13" t="s">
        <v>697</v>
      </c>
      <c r="C41" s="22" t="s">
        <v>699</v>
      </c>
      <c r="D41" s="9" t="s">
        <v>79</v>
      </c>
      <c r="F41" s="114" t="s">
        <v>700</v>
      </c>
      <c r="G41" s="25">
        <v>42536962</v>
      </c>
      <c r="H41" s="25" t="s">
        <v>449</v>
      </c>
      <c r="J41" s="190">
        <v>2</v>
      </c>
    </row>
    <row r="42" spans="1:10">
      <c r="A42" s="22"/>
      <c r="B42" s="13" t="s">
        <v>697</v>
      </c>
      <c r="C42" s="22" t="s">
        <v>701</v>
      </c>
      <c r="D42" s="9" t="s">
        <v>79</v>
      </c>
      <c r="F42" s="114" t="s">
        <v>700</v>
      </c>
      <c r="G42" s="25">
        <v>42536962</v>
      </c>
      <c r="H42" s="25" t="s">
        <v>449</v>
      </c>
      <c r="J42" s="190">
        <v>2</v>
      </c>
    </row>
    <row r="43" spans="1:10">
      <c r="A43" s="22"/>
      <c r="B43" s="13" t="s">
        <v>697</v>
      </c>
      <c r="C43" s="22" t="s">
        <v>702</v>
      </c>
      <c r="D43" s="9" t="s">
        <v>79</v>
      </c>
      <c r="F43" s="114" t="s">
        <v>703</v>
      </c>
      <c r="G43" s="25">
        <v>4026892</v>
      </c>
      <c r="H43" s="25" t="s">
        <v>449</v>
      </c>
      <c r="J43" s="190">
        <v>2</v>
      </c>
    </row>
    <row r="44" spans="1:10">
      <c r="A44" s="22"/>
      <c r="B44" s="13" t="s">
        <v>697</v>
      </c>
      <c r="C44" s="22" t="s">
        <v>704</v>
      </c>
      <c r="D44" s="9" t="s">
        <v>79</v>
      </c>
      <c r="F44" s="114" t="s">
        <v>705</v>
      </c>
      <c r="G44" s="25">
        <v>42536930</v>
      </c>
      <c r="H44" s="25" t="s">
        <v>449</v>
      </c>
      <c r="J44" s="190">
        <v>2</v>
      </c>
    </row>
    <row r="45" spans="1:10">
      <c r="A45" s="22"/>
      <c r="B45" s="13" t="s">
        <v>697</v>
      </c>
      <c r="C45" s="22" t="s">
        <v>706</v>
      </c>
      <c r="D45" s="9" t="s">
        <v>79</v>
      </c>
      <c r="F45" s="114" t="s">
        <v>707</v>
      </c>
      <c r="G45" s="25">
        <v>42536963</v>
      </c>
      <c r="H45" s="25" t="s">
        <v>449</v>
      </c>
      <c r="J45" s="190">
        <v>2</v>
      </c>
    </row>
    <row r="46" spans="1:10">
      <c r="A46" s="22"/>
      <c r="B46" s="13" t="s">
        <v>697</v>
      </c>
      <c r="C46" s="22" t="s">
        <v>708</v>
      </c>
      <c r="D46" s="9" t="s">
        <v>79</v>
      </c>
      <c r="F46" s="114" t="s">
        <v>709</v>
      </c>
      <c r="G46" s="25">
        <v>42536961</v>
      </c>
      <c r="H46" s="25" t="s">
        <v>449</v>
      </c>
      <c r="J46" s="190">
        <v>2</v>
      </c>
    </row>
    <row r="47" spans="1:10">
      <c r="A47" s="22"/>
      <c r="B47" s="13" t="s">
        <v>697</v>
      </c>
      <c r="C47" s="22" t="s">
        <v>710</v>
      </c>
      <c r="D47" s="9" t="s">
        <v>79</v>
      </c>
      <c r="F47" s="114" t="s">
        <v>711</v>
      </c>
      <c r="G47" s="25">
        <v>42536271</v>
      </c>
      <c r="H47" s="25" t="s">
        <v>449</v>
      </c>
      <c r="J47" s="190">
        <v>2</v>
      </c>
    </row>
    <row r="48" spans="1:10">
      <c r="A48" s="22"/>
      <c r="B48" s="13" t="s">
        <v>712</v>
      </c>
      <c r="C48" s="14" t="s">
        <v>712</v>
      </c>
      <c r="D48" s="9" t="s">
        <v>79</v>
      </c>
      <c r="E48" s="27" t="s">
        <v>713</v>
      </c>
      <c r="F48" s="115" t="s">
        <v>714</v>
      </c>
      <c r="G48" s="13">
        <v>42539586</v>
      </c>
      <c r="H48" s="25" t="s">
        <v>449</v>
      </c>
      <c r="J48" s="190">
        <v>2</v>
      </c>
    </row>
    <row r="49" spans="1:10">
      <c r="A49" s="22"/>
      <c r="B49" s="13" t="s">
        <v>712</v>
      </c>
      <c r="C49" s="22" t="s">
        <v>715</v>
      </c>
      <c r="D49" s="9" t="s">
        <v>79</v>
      </c>
      <c r="F49" s="13">
        <v>736159005</v>
      </c>
      <c r="G49" s="13">
        <v>42537048</v>
      </c>
      <c r="H49" s="25" t="s">
        <v>449</v>
      </c>
      <c r="J49" s="190">
        <v>2</v>
      </c>
    </row>
    <row r="50" spans="1:10">
      <c r="A50" s="22"/>
      <c r="B50" s="13" t="s">
        <v>712</v>
      </c>
      <c r="C50" s="22" t="s">
        <v>716</v>
      </c>
      <c r="D50" s="9" t="s">
        <v>79</v>
      </c>
      <c r="F50" s="25">
        <v>735972003</v>
      </c>
      <c r="G50" s="25">
        <v>42536928</v>
      </c>
      <c r="H50" s="25" t="s">
        <v>449</v>
      </c>
      <c r="J50" s="190">
        <v>2</v>
      </c>
    </row>
    <row r="51" spans="1:10">
      <c r="A51" s="22"/>
      <c r="B51" s="13" t="s">
        <v>712</v>
      </c>
      <c r="C51" s="22" t="s">
        <v>717</v>
      </c>
      <c r="D51" s="9" t="s">
        <v>79</v>
      </c>
      <c r="F51" s="25">
        <v>736162008</v>
      </c>
      <c r="G51" s="25">
        <v>42537051</v>
      </c>
      <c r="H51" s="25" t="s">
        <v>449</v>
      </c>
      <c r="J51" s="190">
        <v>2</v>
      </c>
    </row>
    <row r="52" spans="1:10">
      <c r="A52" s="22"/>
      <c r="B52" s="13" t="s">
        <v>712</v>
      </c>
      <c r="C52" s="22" t="s">
        <v>718</v>
      </c>
      <c r="D52" s="9" t="s">
        <v>79</v>
      </c>
      <c r="F52" s="4">
        <v>278840001</v>
      </c>
      <c r="G52" s="25">
        <v>4150599</v>
      </c>
      <c r="H52" s="25" t="s">
        <v>449</v>
      </c>
      <c r="J52" s="190">
        <v>2</v>
      </c>
    </row>
    <row r="53" spans="1:10">
      <c r="A53" s="23"/>
      <c r="C53" s="14" t="s">
        <v>719</v>
      </c>
      <c r="D53" s="9" t="s">
        <v>79</v>
      </c>
      <c r="F53" s="115" t="s">
        <v>720</v>
      </c>
      <c r="G53" s="13">
        <v>42538933</v>
      </c>
      <c r="H53" s="25" t="s">
        <v>449</v>
      </c>
      <c r="J53" s="190">
        <v>2</v>
      </c>
    </row>
    <row r="54" spans="1:10">
      <c r="A54" s="23"/>
      <c r="B54" s="13" t="s">
        <v>721</v>
      </c>
      <c r="C54" s="28" t="s">
        <v>722</v>
      </c>
      <c r="D54" s="9" t="s">
        <v>79</v>
      </c>
      <c r="F54" s="25">
        <v>442571000124108</v>
      </c>
      <c r="G54" s="25">
        <v>36713251</v>
      </c>
      <c r="H54" s="25" t="s">
        <v>449</v>
      </c>
      <c r="J54" s="190">
        <v>2</v>
      </c>
    </row>
    <row r="55" spans="1:10">
      <c r="A55" s="23"/>
      <c r="B55" s="13" t="s">
        <v>721</v>
      </c>
      <c r="C55" s="14" t="s">
        <v>723</v>
      </c>
      <c r="D55" s="9" t="s">
        <v>79</v>
      </c>
      <c r="F55" s="25">
        <v>256350002</v>
      </c>
      <c r="G55" s="25">
        <v>4104630</v>
      </c>
      <c r="H55" s="25" t="s">
        <v>449</v>
      </c>
      <c r="J55" s="190">
        <v>2</v>
      </c>
    </row>
    <row r="56" spans="1:10">
      <c r="A56" s="23"/>
      <c r="B56" s="13" t="s">
        <v>721</v>
      </c>
      <c r="C56" s="14" t="s">
        <v>724</v>
      </c>
      <c r="D56" s="9" t="s">
        <v>79</v>
      </c>
      <c r="F56" s="25">
        <v>256351003</v>
      </c>
      <c r="G56" s="25">
        <v>4106306</v>
      </c>
      <c r="H56" s="25" t="s">
        <v>449</v>
      </c>
      <c r="J56" s="190">
        <v>2</v>
      </c>
    </row>
    <row r="57" spans="1:10">
      <c r="A57" s="23"/>
      <c r="B57" s="13" t="s">
        <v>721</v>
      </c>
      <c r="C57" s="14" t="s">
        <v>725</v>
      </c>
      <c r="D57" s="9" t="s">
        <v>79</v>
      </c>
      <c r="F57" s="25">
        <v>227493005</v>
      </c>
      <c r="G57" s="25">
        <v>4026477</v>
      </c>
      <c r="H57" s="25" t="s">
        <v>449</v>
      </c>
      <c r="J57" s="190">
        <v>2</v>
      </c>
    </row>
    <row r="58" spans="1:10">
      <c r="A58" s="23"/>
      <c r="B58" s="13" t="s">
        <v>721</v>
      </c>
      <c r="C58" s="14" t="s">
        <v>726</v>
      </c>
      <c r="D58" s="9" t="s">
        <v>79</v>
      </c>
      <c r="F58" s="25">
        <v>260188004</v>
      </c>
      <c r="G58" s="25">
        <v>4123351</v>
      </c>
      <c r="H58" s="25" t="s">
        <v>449</v>
      </c>
      <c r="J58" s="190">
        <v>2</v>
      </c>
    </row>
    <row r="59" spans="1:10">
      <c r="A59" s="22"/>
      <c r="B59" s="13" t="s">
        <v>721</v>
      </c>
      <c r="C59" s="14" t="s">
        <v>727</v>
      </c>
      <c r="D59" s="9" t="s">
        <v>79</v>
      </c>
      <c r="F59" s="25">
        <v>735211005</v>
      </c>
      <c r="G59" s="25">
        <v>42536405</v>
      </c>
      <c r="H59" s="25" t="s">
        <v>449</v>
      </c>
      <c r="J59" s="190">
        <v>2</v>
      </c>
    </row>
    <row r="60" spans="1:10">
      <c r="A60" s="23"/>
      <c r="B60" s="13" t="s">
        <v>721</v>
      </c>
      <c r="C60" s="14" t="s">
        <v>728</v>
      </c>
      <c r="D60" s="9" t="s">
        <v>79</v>
      </c>
      <c r="F60" s="25">
        <v>256353000</v>
      </c>
      <c r="G60" s="25">
        <v>4103783</v>
      </c>
      <c r="H60" s="25" t="s">
        <v>449</v>
      </c>
      <c r="J60" s="190">
        <v>2</v>
      </c>
    </row>
    <row r="61" spans="1:10">
      <c r="A61" s="23"/>
      <c r="B61" s="13" t="s">
        <v>721</v>
      </c>
      <c r="C61" s="14" t="s">
        <v>729</v>
      </c>
      <c r="D61" s="9" t="s">
        <v>79</v>
      </c>
      <c r="F61" s="25">
        <v>227501001</v>
      </c>
      <c r="G61" s="25">
        <v>4027980</v>
      </c>
      <c r="H61" s="25" t="s">
        <v>449</v>
      </c>
      <c r="J61" s="190">
        <v>2</v>
      </c>
    </row>
    <row r="62" spans="1:10">
      <c r="A62" s="23"/>
      <c r="B62" s="13" t="s">
        <v>721</v>
      </c>
      <c r="C62" s="14" t="s">
        <v>730</v>
      </c>
      <c r="D62" s="9" t="s">
        <v>79</v>
      </c>
      <c r="F62" s="25">
        <v>260189007</v>
      </c>
      <c r="G62" s="25">
        <v>4123352</v>
      </c>
      <c r="H62" s="25" t="s">
        <v>449</v>
      </c>
      <c r="J62" s="190">
        <v>2</v>
      </c>
    </row>
    <row r="63" spans="1:10">
      <c r="A63" s="23"/>
      <c r="B63" s="13" t="s">
        <v>721</v>
      </c>
      <c r="C63" s="22" t="s">
        <v>731</v>
      </c>
      <c r="D63" s="9" t="s">
        <v>79</v>
      </c>
      <c r="F63" s="25">
        <v>227511008</v>
      </c>
      <c r="G63" s="25">
        <v>4039057</v>
      </c>
      <c r="H63" s="25" t="s">
        <v>449</v>
      </c>
      <c r="J63" s="190">
        <v>2</v>
      </c>
    </row>
    <row r="64" spans="1:10">
      <c r="A64" s="23"/>
      <c r="B64" s="13" t="s">
        <v>721</v>
      </c>
      <c r="C64" s="14" t="s">
        <v>732</v>
      </c>
      <c r="D64" s="9" t="s">
        <v>79</v>
      </c>
      <c r="F64" s="25">
        <v>227512001</v>
      </c>
      <c r="G64" s="25">
        <v>4026524</v>
      </c>
      <c r="H64" s="25" t="s">
        <v>449</v>
      </c>
      <c r="J64" s="190">
        <v>2</v>
      </c>
    </row>
    <row r="65" spans="1:10">
      <c r="A65" s="23"/>
      <c r="B65" s="13" t="s">
        <v>721</v>
      </c>
      <c r="C65" s="14" t="s">
        <v>733</v>
      </c>
      <c r="D65" s="9" t="s">
        <v>79</v>
      </c>
      <c r="F65" s="25">
        <v>256352005</v>
      </c>
      <c r="G65" s="25">
        <v>4103782</v>
      </c>
      <c r="H65" s="25" t="s">
        <v>449</v>
      </c>
      <c r="J65" s="190">
        <v>2</v>
      </c>
    </row>
    <row r="66" spans="1:10">
      <c r="A66" s="23"/>
      <c r="B66" s="13" t="s">
        <v>734</v>
      </c>
      <c r="C66" s="14" t="s">
        <v>734</v>
      </c>
      <c r="D66" s="9" t="s">
        <v>79</v>
      </c>
      <c r="F66" s="13">
        <v>264337003</v>
      </c>
      <c r="G66" s="25">
        <v>4141466</v>
      </c>
      <c r="H66" s="25" t="s">
        <v>449</v>
      </c>
      <c r="J66" s="190">
        <v>2</v>
      </c>
    </row>
    <row r="67" spans="1:10">
      <c r="A67" s="22"/>
      <c r="B67" s="13" t="s">
        <v>734</v>
      </c>
      <c r="C67" s="14" t="s">
        <v>735</v>
      </c>
      <c r="D67" s="9" t="s">
        <v>79</v>
      </c>
      <c r="F67" s="25">
        <v>968631</v>
      </c>
      <c r="G67" s="25">
        <v>40175609</v>
      </c>
      <c r="H67" s="25" t="s">
        <v>449</v>
      </c>
      <c r="J67" s="190">
        <v>2</v>
      </c>
    </row>
    <row r="68" spans="1:10">
      <c r="A68" s="22"/>
      <c r="B68" s="13" t="s">
        <v>734</v>
      </c>
      <c r="C68" s="14" t="s">
        <v>736</v>
      </c>
      <c r="D68" s="9" t="s">
        <v>79</v>
      </c>
      <c r="F68" s="25">
        <v>102262009</v>
      </c>
      <c r="G68" s="25">
        <v>4008007</v>
      </c>
      <c r="H68" s="25" t="s">
        <v>449</v>
      </c>
      <c r="J68" s="190">
        <v>2</v>
      </c>
    </row>
    <row r="69" spans="1:10">
      <c r="A69" s="23"/>
      <c r="B69" s="13" t="s">
        <v>734</v>
      </c>
      <c r="C69" s="14" t="s">
        <v>737</v>
      </c>
      <c r="D69" s="9" t="s">
        <v>79</v>
      </c>
      <c r="F69" s="25">
        <v>710178007</v>
      </c>
      <c r="G69" s="25">
        <v>46271909</v>
      </c>
      <c r="H69" s="25" t="s">
        <v>449</v>
      </c>
      <c r="J69" s="190">
        <v>2</v>
      </c>
    </row>
    <row r="70" spans="1:10">
      <c r="A70" s="23"/>
      <c r="B70" s="13" t="s">
        <v>734</v>
      </c>
      <c r="C70" s="14" t="s">
        <v>738</v>
      </c>
      <c r="D70" s="9" t="s">
        <v>79</v>
      </c>
      <c r="F70" s="25">
        <v>227406009</v>
      </c>
      <c r="G70" s="25">
        <v>4039033</v>
      </c>
      <c r="H70" s="25" t="s">
        <v>449</v>
      </c>
      <c r="J70" s="190">
        <v>2</v>
      </c>
    </row>
    <row r="71" spans="1:10">
      <c r="A71" s="23"/>
      <c r="B71" s="13" t="s">
        <v>734</v>
      </c>
      <c r="C71" s="14" t="s">
        <v>739</v>
      </c>
      <c r="D71" s="9" t="s">
        <v>79</v>
      </c>
      <c r="F71" s="25">
        <v>227409002</v>
      </c>
      <c r="G71" s="25">
        <v>4039035</v>
      </c>
      <c r="H71" s="25" t="s">
        <v>449</v>
      </c>
      <c r="J71" s="190">
        <v>2</v>
      </c>
    </row>
    <row r="72" spans="1:10">
      <c r="A72" s="23"/>
      <c r="B72" s="13" t="s">
        <v>734</v>
      </c>
      <c r="C72" s="22" t="s">
        <v>740</v>
      </c>
      <c r="D72" s="9" t="s">
        <v>79</v>
      </c>
      <c r="F72" s="25">
        <v>227514000</v>
      </c>
      <c r="G72" s="25">
        <v>4039058</v>
      </c>
      <c r="H72" s="25" t="s">
        <v>449</v>
      </c>
      <c r="J72" s="190">
        <v>2</v>
      </c>
    </row>
    <row r="73" spans="1:10">
      <c r="A73" s="23"/>
      <c r="B73" s="13" t="s">
        <v>734</v>
      </c>
      <c r="C73" s="22" t="s">
        <v>741</v>
      </c>
      <c r="D73" s="9" t="s">
        <v>79</v>
      </c>
      <c r="F73" s="25">
        <v>260167008</v>
      </c>
      <c r="G73" s="25">
        <v>4125389</v>
      </c>
      <c r="H73" s="25" t="s">
        <v>449</v>
      </c>
      <c r="J73" s="190">
        <v>2</v>
      </c>
    </row>
    <row r="74" spans="1:10">
      <c r="A74" s="23"/>
      <c r="B74" s="13" t="s">
        <v>734</v>
      </c>
      <c r="C74" s="22" t="s">
        <v>742</v>
      </c>
      <c r="D74" s="9" t="s">
        <v>79</v>
      </c>
      <c r="F74" s="114" t="s">
        <v>743</v>
      </c>
      <c r="G74" s="24">
        <v>4125398</v>
      </c>
      <c r="H74" s="25" t="s">
        <v>449</v>
      </c>
      <c r="J74" s="190">
        <v>2</v>
      </c>
    </row>
    <row r="75" spans="1:10">
      <c r="A75" s="23"/>
      <c r="B75" s="25" t="s">
        <v>744</v>
      </c>
      <c r="C75" s="22" t="s">
        <v>744</v>
      </c>
      <c r="D75" s="9" t="s">
        <v>79</v>
      </c>
      <c r="F75" s="26">
        <v>28647000</v>
      </c>
      <c r="G75" s="26">
        <v>4102784</v>
      </c>
      <c r="H75" s="25" t="s">
        <v>449</v>
      </c>
      <c r="J75" s="190">
        <v>2</v>
      </c>
    </row>
    <row r="76" spans="1:10">
      <c r="A76" s="23"/>
      <c r="B76" s="25" t="s">
        <v>744</v>
      </c>
      <c r="C76" s="22" t="s">
        <v>745</v>
      </c>
      <c r="D76" s="9" t="s">
        <v>79</v>
      </c>
      <c r="F76" s="25">
        <v>226916002</v>
      </c>
      <c r="G76" s="25">
        <v>4037235</v>
      </c>
      <c r="H76" s="25" t="s">
        <v>449</v>
      </c>
      <c r="J76" s="190">
        <v>2</v>
      </c>
    </row>
    <row r="77" spans="1:10">
      <c r="A77" s="23"/>
      <c r="B77" s="25" t="s">
        <v>744</v>
      </c>
      <c r="C77" s="22" t="s">
        <v>746</v>
      </c>
      <c r="D77" s="9" t="s">
        <v>79</v>
      </c>
      <c r="E77" s="27" t="s">
        <v>747</v>
      </c>
      <c r="F77" s="25">
        <v>226955001</v>
      </c>
      <c r="G77" s="25">
        <v>4024192</v>
      </c>
      <c r="H77" s="25" t="s">
        <v>449</v>
      </c>
      <c r="J77" s="190">
        <v>2</v>
      </c>
    </row>
    <row r="78" spans="1:10">
      <c r="A78" s="23"/>
      <c r="B78" s="25" t="s">
        <v>744</v>
      </c>
      <c r="C78" s="22" t="s">
        <v>748</v>
      </c>
      <c r="D78" s="9" t="s">
        <v>79</v>
      </c>
      <c r="E78" s="27" t="s">
        <v>749</v>
      </c>
      <c r="F78" s="13">
        <v>226963000</v>
      </c>
      <c r="G78" s="13">
        <v>4024194</v>
      </c>
      <c r="H78" s="25" t="s">
        <v>449</v>
      </c>
      <c r="J78" s="190">
        <v>2</v>
      </c>
    </row>
    <row r="79" spans="1:10">
      <c r="A79" s="23"/>
      <c r="B79" s="25" t="s">
        <v>744</v>
      </c>
      <c r="C79" s="22" t="s">
        <v>750</v>
      </c>
      <c r="D79" s="9" t="s">
        <v>751</v>
      </c>
      <c r="F79" s="26">
        <v>4716</v>
      </c>
      <c r="G79" s="26">
        <v>19058092</v>
      </c>
      <c r="H79" s="26" t="s">
        <v>752</v>
      </c>
      <c r="J79" s="190">
        <v>2</v>
      </c>
    </row>
    <row r="80" spans="1:10">
      <c r="A80" s="23"/>
      <c r="B80" s="25" t="s">
        <v>744</v>
      </c>
      <c r="C80" s="15" t="s">
        <v>753</v>
      </c>
      <c r="D80" s="9"/>
      <c r="E80" s="23"/>
      <c r="F80" s="116" t="s">
        <v>653</v>
      </c>
      <c r="G80" s="116" t="s">
        <v>653</v>
      </c>
      <c r="H80" s="26"/>
      <c r="J80" s="191">
        <v>0</v>
      </c>
    </row>
    <row r="81" spans="1:10">
      <c r="A81" s="23"/>
      <c r="B81" s="25" t="s">
        <v>744</v>
      </c>
      <c r="C81" s="22" t="s">
        <v>754</v>
      </c>
      <c r="D81" s="9" t="s">
        <v>79</v>
      </c>
      <c r="E81" s="27" t="s">
        <v>755</v>
      </c>
      <c r="F81" s="13">
        <v>710171001</v>
      </c>
      <c r="G81" s="13">
        <v>46273830</v>
      </c>
      <c r="H81" s="25" t="s">
        <v>449</v>
      </c>
      <c r="J81" s="190">
        <v>2</v>
      </c>
    </row>
    <row r="82" spans="1:10">
      <c r="A82" s="23"/>
      <c r="B82" s="25" t="s">
        <v>744</v>
      </c>
      <c r="C82" s="22" t="s">
        <v>756</v>
      </c>
      <c r="D82" s="9" t="s">
        <v>79</v>
      </c>
      <c r="F82" s="13">
        <v>226942002</v>
      </c>
      <c r="G82" s="13">
        <v>4024892</v>
      </c>
      <c r="H82" s="25" t="s">
        <v>449</v>
      </c>
      <c r="J82" s="190">
        <v>2</v>
      </c>
    </row>
    <row r="83" spans="1:10">
      <c r="A83" s="23"/>
      <c r="B83" s="25" t="s">
        <v>744</v>
      </c>
      <c r="C83" s="22" t="s">
        <v>757</v>
      </c>
      <c r="D83" s="9" t="s">
        <v>79</v>
      </c>
      <c r="F83" s="115" t="s">
        <v>758</v>
      </c>
      <c r="G83" s="13">
        <v>4037243</v>
      </c>
      <c r="H83" s="25" t="s">
        <v>449</v>
      </c>
      <c r="J83" s="190">
        <v>2</v>
      </c>
    </row>
    <row r="84" spans="1:10">
      <c r="A84" s="23"/>
      <c r="B84" s="25" t="s">
        <v>744</v>
      </c>
      <c r="C84" s="22" t="s">
        <v>759</v>
      </c>
      <c r="D84" s="9" t="s">
        <v>79</v>
      </c>
      <c r="E84" s="27" t="s">
        <v>760</v>
      </c>
      <c r="F84" s="115" t="s">
        <v>761</v>
      </c>
      <c r="G84" s="13">
        <v>4024898</v>
      </c>
      <c r="H84" s="25" t="s">
        <v>449</v>
      </c>
      <c r="J84" s="190">
        <v>2</v>
      </c>
    </row>
    <row r="85" spans="1:10">
      <c r="A85" s="23"/>
      <c r="B85" s="25" t="s">
        <v>744</v>
      </c>
      <c r="C85" s="22" t="s">
        <v>762</v>
      </c>
      <c r="D85" s="9" t="s">
        <v>79</v>
      </c>
      <c r="E85" s="27" t="s">
        <v>763</v>
      </c>
      <c r="F85" s="115" t="s">
        <v>764</v>
      </c>
      <c r="G85" s="13">
        <v>4037250</v>
      </c>
      <c r="H85" s="25" t="s">
        <v>449</v>
      </c>
      <c r="J85" s="190">
        <v>2</v>
      </c>
    </row>
    <row r="86" spans="1:10">
      <c r="A86" s="23"/>
      <c r="B86" s="25" t="s">
        <v>765</v>
      </c>
      <c r="C86" s="22" t="s">
        <v>765</v>
      </c>
      <c r="D86" s="9" t="s">
        <v>48</v>
      </c>
      <c r="E86" s="27" t="s">
        <v>766</v>
      </c>
      <c r="F86" s="13">
        <v>264331002</v>
      </c>
      <c r="G86" s="13">
        <v>4136537</v>
      </c>
      <c r="H86" s="25" t="s">
        <v>449</v>
      </c>
      <c r="J86" s="190">
        <v>2</v>
      </c>
    </row>
    <row r="87" spans="1:10">
      <c r="A87" s="23"/>
      <c r="B87" s="25" t="s">
        <v>765</v>
      </c>
      <c r="C87" s="22" t="s">
        <v>767</v>
      </c>
      <c r="D87" s="9" t="s">
        <v>48</v>
      </c>
      <c r="F87" s="26">
        <v>735124003</v>
      </c>
      <c r="G87" s="26">
        <v>42539513</v>
      </c>
      <c r="H87" s="25" t="s">
        <v>449</v>
      </c>
      <c r="J87" s="190">
        <v>2</v>
      </c>
    </row>
    <row r="88" spans="1:10">
      <c r="A88" s="23"/>
      <c r="B88" s="25" t="s">
        <v>765</v>
      </c>
      <c r="C88" s="22" t="s">
        <v>768</v>
      </c>
      <c r="D88" s="9" t="s">
        <v>48</v>
      </c>
      <c r="E88" s="27" t="s">
        <v>769</v>
      </c>
      <c r="F88" s="26">
        <v>226723006</v>
      </c>
      <c r="G88" s="26">
        <v>4024027</v>
      </c>
      <c r="H88" s="25" t="s">
        <v>449</v>
      </c>
      <c r="J88" s="190">
        <v>2</v>
      </c>
    </row>
    <row r="89" spans="1:10">
      <c r="A89" s="22"/>
      <c r="B89" s="25" t="s">
        <v>765</v>
      </c>
      <c r="C89" s="22" t="s">
        <v>770</v>
      </c>
      <c r="D89" s="9" t="s">
        <v>48</v>
      </c>
      <c r="E89" s="27" t="s">
        <v>771</v>
      </c>
      <c r="F89" s="25">
        <v>710220009</v>
      </c>
      <c r="G89" s="25">
        <v>46271942</v>
      </c>
      <c r="H89" s="25" t="s">
        <v>449</v>
      </c>
      <c r="J89" s="190">
        <v>2</v>
      </c>
    </row>
    <row r="90" spans="1:10">
      <c r="A90" s="23"/>
      <c r="B90" s="25" t="s">
        <v>765</v>
      </c>
      <c r="C90" s="22" t="s">
        <v>772</v>
      </c>
      <c r="D90" s="9" t="s">
        <v>48</v>
      </c>
      <c r="F90" s="13">
        <v>418504009</v>
      </c>
      <c r="G90" s="13">
        <v>4303810</v>
      </c>
      <c r="H90" s="25" t="s">
        <v>449</v>
      </c>
      <c r="J90" s="190">
        <v>2</v>
      </c>
    </row>
    <row r="91" spans="1:10">
      <c r="A91" s="22"/>
      <c r="B91" s="25" t="s">
        <v>765</v>
      </c>
      <c r="C91" s="22" t="s">
        <v>773</v>
      </c>
      <c r="D91" s="9" t="s">
        <v>48</v>
      </c>
      <c r="F91" s="25">
        <v>227515004</v>
      </c>
      <c r="G91" s="25">
        <v>4027983</v>
      </c>
      <c r="H91" s="25" t="s">
        <v>449</v>
      </c>
      <c r="J91" s="190">
        <v>2</v>
      </c>
    </row>
    <row r="92" spans="1:10">
      <c r="A92" s="23"/>
      <c r="B92" s="25" t="s">
        <v>765</v>
      </c>
      <c r="C92" s="22" t="s">
        <v>774</v>
      </c>
      <c r="D92" s="9" t="s">
        <v>48</v>
      </c>
      <c r="F92" s="25">
        <v>67324005</v>
      </c>
      <c r="G92" s="25">
        <v>4284846</v>
      </c>
      <c r="H92" s="25" t="s">
        <v>449</v>
      </c>
      <c r="J92" s="190">
        <v>2</v>
      </c>
    </row>
    <row r="93" spans="1:10">
      <c r="A93" s="23"/>
      <c r="B93" s="25" t="s">
        <v>765</v>
      </c>
      <c r="C93" s="22" t="s">
        <v>775</v>
      </c>
      <c r="D93" s="9" t="s">
        <v>48</v>
      </c>
      <c r="F93" s="25">
        <v>412068007</v>
      </c>
      <c r="G93" s="25">
        <v>4135801</v>
      </c>
      <c r="H93" s="25" t="s">
        <v>449</v>
      </c>
      <c r="J93" s="190">
        <v>2</v>
      </c>
    </row>
    <row r="94" spans="1:10">
      <c r="A94" s="22"/>
      <c r="B94" s="25" t="s">
        <v>765</v>
      </c>
      <c r="C94" s="22" t="s">
        <v>776</v>
      </c>
      <c r="D94" s="9" t="s">
        <v>48</v>
      </c>
      <c r="F94" s="25">
        <v>443661000124108</v>
      </c>
      <c r="G94" s="25">
        <v>763599</v>
      </c>
      <c r="H94" s="25" t="s">
        <v>449</v>
      </c>
      <c r="J94" s="190">
        <v>2</v>
      </c>
    </row>
    <row r="95" spans="1:10">
      <c r="A95" s="23"/>
      <c r="B95" s="25" t="s">
        <v>765</v>
      </c>
      <c r="C95" s="22" t="s">
        <v>777</v>
      </c>
      <c r="D95" s="9" t="s">
        <v>48</v>
      </c>
      <c r="F95" s="13">
        <v>412071004</v>
      </c>
      <c r="G95" s="13">
        <v>4261709</v>
      </c>
      <c r="H95" s="25" t="s">
        <v>449</v>
      </c>
      <c r="J95" s="190">
        <v>2</v>
      </c>
    </row>
    <row r="96" spans="1:10">
      <c r="A96" s="23"/>
      <c r="B96" s="25" t="s">
        <v>778</v>
      </c>
      <c r="C96" s="22" t="s">
        <v>779</v>
      </c>
      <c r="D96" s="9" t="s">
        <v>48</v>
      </c>
      <c r="F96" s="13">
        <v>227313005</v>
      </c>
      <c r="G96" s="13">
        <v>4027809</v>
      </c>
      <c r="H96" s="25" t="s">
        <v>449</v>
      </c>
      <c r="J96" s="190">
        <v>2</v>
      </c>
    </row>
    <row r="97" spans="1:10">
      <c r="A97" s="23"/>
      <c r="B97" s="25" t="s">
        <v>778</v>
      </c>
      <c r="C97" s="15" t="s">
        <v>780</v>
      </c>
      <c r="D97" s="9" t="s">
        <v>781</v>
      </c>
      <c r="F97" s="114" t="s">
        <v>782</v>
      </c>
      <c r="G97" s="25">
        <v>40792667</v>
      </c>
      <c r="H97" s="25" t="s">
        <v>449</v>
      </c>
      <c r="I97" s="27" t="s">
        <v>783</v>
      </c>
      <c r="J97" s="192">
        <v>1</v>
      </c>
    </row>
    <row r="98" spans="1:10">
      <c r="A98" s="23"/>
      <c r="B98" s="25" t="s">
        <v>778</v>
      </c>
      <c r="C98" s="22" t="s">
        <v>784</v>
      </c>
      <c r="D98" s="9" t="s">
        <v>48</v>
      </c>
      <c r="F98" s="114" t="s">
        <v>785</v>
      </c>
      <c r="G98" s="25">
        <v>4025397</v>
      </c>
      <c r="H98" s="25" t="s">
        <v>449</v>
      </c>
      <c r="J98" s="190">
        <v>2</v>
      </c>
    </row>
    <row r="99" spans="1:10">
      <c r="A99" s="23"/>
      <c r="B99" s="25" t="s">
        <v>778</v>
      </c>
      <c r="C99" s="22" t="s">
        <v>786</v>
      </c>
      <c r="D99" s="9" t="s">
        <v>48</v>
      </c>
      <c r="E99" s="27" t="s">
        <v>787</v>
      </c>
      <c r="F99" s="114" t="s">
        <v>788</v>
      </c>
      <c r="G99" s="25">
        <v>4128611</v>
      </c>
      <c r="H99" s="25" t="s">
        <v>449</v>
      </c>
      <c r="J99" s="190">
        <v>2</v>
      </c>
    </row>
    <row r="100" spans="1:10">
      <c r="A100" s="23"/>
      <c r="B100" s="25" t="s">
        <v>778</v>
      </c>
      <c r="C100" s="22" t="s">
        <v>789</v>
      </c>
      <c r="D100" s="9" t="s">
        <v>48</v>
      </c>
      <c r="E100" s="27" t="s">
        <v>787</v>
      </c>
      <c r="F100" s="114" t="s">
        <v>788</v>
      </c>
      <c r="G100" s="25">
        <v>4128611</v>
      </c>
      <c r="H100" s="25" t="s">
        <v>449</v>
      </c>
      <c r="I100" s="27" t="s">
        <v>790</v>
      </c>
      <c r="J100" s="190">
        <v>2</v>
      </c>
    </row>
    <row r="101" spans="1:10">
      <c r="A101" s="22"/>
      <c r="B101" s="25" t="s">
        <v>778</v>
      </c>
      <c r="C101" s="22" t="s">
        <v>791</v>
      </c>
      <c r="D101" s="9" t="s">
        <v>48</v>
      </c>
      <c r="E101" s="27" t="s">
        <v>787</v>
      </c>
      <c r="F101" s="114" t="s">
        <v>788</v>
      </c>
      <c r="G101" s="25">
        <v>4128611</v>
      </c>
      <c r="H101" s="25" t="s">
        <v>449</v>
      </c>
      <c r="I101" s="27" t="s">
        <v>792</v>
      </c>
      <c r="J101" s="190">
        <v>2</v>
      </c>
    </row>
    <row r="102" spans="1:10">
      <c r="A102" s="23"/>
      <c r="B102" s="25" t="s">
        <v>778</v>
      </c>
      <c r="C102" s="22" t="s">
        <v>793</v>
      </c>
      <c r="D102" s="9" t="s">
        <v>48</v>
      </c>
      <c r="F102" s="114" t="s">
        <v>794</v>
      </c>
      <c r="G102" s="25">
        <v>4025397</v>
      </c>
      <c r="H102" s="25" t="s">
        <v>449</v>
      </c>
      <c r="J102" s="190">
        <v>2</v>
      </c>
    </row>
    <row r="103" spans="1:10">
      <c r="A103" s="23"/>
      <c r="B103" s="25" t="s">
        <v>778</v>
      </c>
      <c r="C103" s="22" t="s">
        <v>795</v>
      </c>
      <c r="D103" s="9" t="s">
        <v>48</v>
      </c>
      <c r="E103" s="27" t="s">
        <v>796</v>
      </c>
      <c r="F103" s="114" t="s">
        <v>797</v>
      </c>
      <c r="G103" s="25">
        <v>4025399</v>
      </c>
      <c r="H103" s="25" t="s">
        <v>449</v>
      </c>
      <c r="J103" s="190">
        <v>2</v>
      </c>
    </row>
    <row r="104" spans="1:10">
      <c r="A104" s="23"/>
      <c r="B104" s="25" t="s">
        <v>778</v>
      </c>
      <c r="C104" s="22" t="s">
        <v>798</v>
      </c>
      <c r="D104" s="9" t="s">
        <v>48</v>
      </c>
      <c r="F104" s="114" t="s">
        <v>799</v>
      </c>
      <c r="G104" s="25">
        <v>4027822</v>
      </c>
      <c r="H104" s="25" t="s">
        <v>449</v>
      </c>
      <c r="J104" s="190">
        <v>2</v>
      </c>
    </row>
    <row r="105" spans="1:10">
      <c r="A105" s="23"/>
      <c r="B105" s="25" t="s">
        <v>778</v>
      </c>
      <c r="C105" s="22" t="s">
        <v>800</v>
      </c>
      <c r="D105" s="9" t="s">
        <v>48</v>
      </c>
      <c r="F105" s="114">
        <v>227362005</v>
      </c>
      <c r="G105" s="25">
        <v>4038897</v>
      </c>
      <c r="H105" s="25" t="s">
        <v>449</v>
      </c>
      <c r="J105" s="190">
        <v>2</v>
      </c>
    </row>
    <row r="106" spans="1:10">
      <c r="A106" s="23"/>
      <c r="B106" s="25" t="s">
        <v>778</v>
      </c>
      <c r="C106" s="22" t="s">
        <v>801</v>
      </c>
      <c r="D106" s="9" t="s">
        <v>48</v>
      </c>
      <c r="E106" s="27" t="s">
        <v>802</v>
      </c>
      <c r="F106" s="25">
        <v>256355007</v>
      </c>
      <c r="G106" s="25">
        <v>4106307</v>
      </c>
      <c r="H106" s="25" t="s">
        <v>449</v>
      </c>
      <c r="J106" s="190">
        <v>2</v>
      </c>
    </row>
    <row r="107" spans="1:10">
      <c r="A107" s="23"/>
      <c r="B107" s="25" t="s">
        <v>803</v>
      </c>
      <c r="C107" s="23" t="s">
        <v>804</v>
      </c>
      <c r="D107" s="9" t="s">
        <v>48</v>
      </c>
      <c r="F107" s="25">
        <v>24515005</v>
      </c>
      <c r="G107" s="25">
        <v>4074674</v>
      </c>
      <c r="H107" s="25" t="s">
        <v>449</v>
      </c>
      <c r="J107" s="190">
        <v>2</v>
      </c>
    </row>
    <row r="108" spans="1:10">
      <c r="A108" s="23"/>
      <c r="B108" s="25" t="s">
        <v>803</v>
      </c>
      <c r="C108" s="22" t="s">
        <v>805</v>
      </c>
      <c r="D108" s="9" t="s">
        <v>48</v>
      </c>
      <c r="E108" s="27" t="s">
        <v>806</v>
      </c>
      <c r="F108" s="25">
        <v>227376006</v>
      </c>
      <c r="G108" s="25">
        <v>4027825</v>
      </c>
      <c r="H108" s="25" t="s">
        <v>449</v>
      </c>
      <c r="J108" s="190">
        <v>2</v>
      </c>
    </row>
    <row r="109" spans="1:10">
      <c r="A109" s="22"/>
      <c r="B109" s="25" t="s">
        <v>803</v>
      </c>
      <c r="C109" s="22" t="s">
        <v>807</v>
      </c>
      <c r="D109" s="9" t="s">
        <v>48</v>
      </c>
      <c r="F109" s="25">
        <v>735106000</v>
      </c>
      <c r="G109" s="25">
        <v>42536333</v>
      </c>
      <c r="H109" s="25" t="s">
        <v>449</v>
      </c>
      <c r="J109" s="190">
        <v>2</v>
      </c>
    </row>
    <row r="110" spans="1:10">
      <c r="A110" s="22"/>
      <c r="B110" s="25" t="s">
        <v>803</v>
      </c>
      <c r="C110" s="22" t="s">
        <v>808</v>
      </c>
      <c r="D110" s="9" t="s">
        <v>48</v>
      </c>
      <c r="F110" s="25">
        <v>227379004</v>
      </c>
      <c r="G110" s="25">
        <v>4027827</v>
      </c>
      <c r="H110" s="25" t="s">
        <v>449</v>
      </c>
      <c r="J110" s="190">
        <v>2</v>
      </c>
    </row>
    <row r="111" spans="1:10">
      <c r="A111" s="22"/>
      <c r="B111" s="25" t="s">
        <v>803</v>
      </c>
      <c r="C111" s="22" t="s">
        <v>809</v>
      </c>
      <c r="D111" s="9" t="s">
        <v>48</v>
      </c>
      <c r="F111" s="25">
        <v>710276001</v>
      </c>
      <c r="G111" s="25">
        <v>46271984</v>
      </c>
      <c r="H111" s="25" t="s">
        <v>449</v>
      </c>
      <c r="J111" s="190">
        <v>2</v>
      </c>
    </row>
    <row r="112" spans="1:10">
      <c r="A112" s="22"/>
      <c r="B112" s="25" t="s">
        <v>803</v>
      </c>
      <c r="C112" s="22" t="s">
        <v>810</v>
      </c>
      <c r="D112" s="9" t="s">
        <v>48</v>
      </c>
      <c r="E112" s="27" t="s">
        <v>811</v>
      </c>
      <c r="F112" s="13">
        <v>710902006</v>
      </c>
      <c r="G112" s="13">
        <v>46272524</v>
      </c>
      <c r="H112" s="25" t="s">
        <v>449</v>
      </c>
      <c r="J112" s="190">
        <v>2</v>
      </c>
    </row>
    <row r="113" spans="1:10" ht="30">
      <c r="A113" s="22"/>
      <c r="B113" s="25" t="s">
        <v>803</v>
      </c>
      <c r="C113" s="22" t="s">
        <v>812</v>
      </c>
      <c r="D113" s="9" t="s">
        <v>48</v>
      </c>
      <c r="E113" s="27" t="s">
        <v>813</v>
      </c>
      <c r="F113" s="25" t="s">
        <v>814</v>
      </c>
      <c r="G113" s="25" t="s">
        <v>815</v>
      </c>
      <c r="H113" s="25" t="s">
        <v>449</v>
      </c>
      <c r="J113" s="190">
        <v>2</v>
      </c>
    </row>
    <row r="114" spans="1:10">
      <c r="A114" s="22"/>
      <c r="B114" s="25" t="s">
        <v>803</v>
      </c>
      <c r="C114" s="22" t="s">
        <v>816</v>
      </c>
      <c r="D114" s="9" t="s">
        <v>48</v>
      </c>
      <c r="F114" s="25">
        <v>227382009</v>
      </c>
      <c r="G114" s="25">
        <v>4027828</v>
      </c>
      <c r="H114" s="25" t="s">
        <v>449</v>
      </c>
      <c r="J114" s="190">
        <v>2</v>
      </c>
    </row>
    <row r="115" spans="1:10">
      <c r="A115" s="22"/>
      <c r="B115" s="25" t="s">
        <v>803</v>
      </c>
      <c r="C115" s="22" t="s">
        <v>817</v>
      </c>
      <c r="D115" s="9" t="s">
        <v>48</v>
      </c>
      <c r="F115" s="25" t="s">
        <v>818</v>
      </c>
      <c r="G115" s="25">
        <v>4134238</v>
      </c>
      <c r="H115" s="25" t="s">
        <v>449</v>
      </c>
      <c r="J115" s="190">
        <v>2</v>
      </c>
    </row>
    <row r="116" spans="1:10">
      <c r="A116" s="22"/>
      <c r="B116" s="25" t="s">
        <v>803</v>
      </c>
      <c r="C116" s="22" t="s">
        <v>819</v>
      </c>
      <c r="D116" s="9" t="s">
        <v>48</v>
      </c>
      <c r="F116" s="25" t="s">
        <v>820</v>
      </c>
      <c r="G116" s="25">
        <v>4027831</v>
      </c>
      <c r="H116" s="25" t="s">
        <v>449</v>
      </c>
      <c r="J116" s="190">
        <v>2</v>
      </c>
    </row>
    <row r="117" spans="1:10">
      <c r="A117" s="22"/>
      <c r="B117" s="25" t="s">
        <v>803</v>
      </c>
      <c r="C117" s="22" t="s">
        <v>821</v>
      </c>
      <c r="D117" s="9" t="s">
        <v>48</v>
      </c>
      <c r="F117" s="25" t="s">
        <v>822</v>
      </c>
      <c r="G117" s="25">
        <v>4026194</v>
      </c>
      <c r="H117" s="25" t="s">
        <v>449</v>
      </c>
      <c r="J117" s="190">
        <v>2</v>
      </c>
    </row>
    <row r="118" spans="1:10">
      <c r="A118" s="23"/>
      <c r="B118" s="25" t="s">
        <v>803</v>
      </c>
      <c r="C118" s="22" t="s">
        <v>823</v>
      </c>
      <c r="D118" s="9" t="s">
        <v>48</v>
      </c>
      <c r="E118" s="27" t="s">
        <v>824</v>
      </c>
      <c r="F118" s="25" t="s">
        <v>825</v>
      </c>
      <c r="G118" s="25">
        <v>4025412</v>
      </c>
      <c r="H118" s="25" t="s">
        <v>449</v>
      </c>
      <c r="J118" s="190">
        <v>2</v>
      </c>
    </row>
    <row r="119" spans="1:10">
      <c r="A119" s="23"/>
      <c r="B119" s="25" t="s">
        <v>803</v>
      </c>
      <c r="C119" s="22" t="s">
        <v>826</v>
      </c>
      <c r="D119" s="9" t="s">
        <v>48</v>
      </c>
      <c r="E119" s="27" t="s">
        <v>827</v>
      </c>
      <c r="F119" s="25">
        <v>227392001</v>
      </c>
      <c r="G119" s="25">
        <v>4027832</v>
      </c>
      <c r="H119" s="25" t="s">
        <v>449</v>
      </c>
      <c r="J119" s="190">
        <v>2</v>
      </c>
    </row>
    <row r="120" spans="1:10">
      <c r="A120" s="22"/>
      <c r="B120" s="25" t="s">
        <v>803</v>
      </c>
      <c r="C120" s="22" t="s">
        <v>828</v>
      </c>
      <c r="D120" s="9" t="s">
        <v>48</v>
      </c>
      <c r="F120" s="25">
        <v>227395004</v>
      </c>
      <c r="G120" s="25">
        <v>4039031</v>
      </c>
      <c r="H120" s="25" t="s">
        <v>449</v>
      </c>
      <c r="J120" s="190">
        <v>2</v>
      </c>
    </row>
    <row r="121" spans="1:10">
      <c r="A121" s="22"/>
      <c r="B121" s="25" t="s">
        <v>803</v>
      </c>
      <c r="C121" s="22" t="s">
        <v>829</v>
      </c>
      <c r="D121" s="9" t="s">
        <v>48</v>
      </c>
      <c r="E121" s="27" t="s">
        <v>830</v>
      </c>
      <c r="F121" s="13" t="s">
        <v>831</v>
      </c>
      <c r="G121" s="13">
        <v>4104621</v>
      </c>
      <c r="H121" s="25" t="s">
        <v>449</v>
      </c>
      <c r="J121" s="190">
        <v>2</v>
      </c>
    </row>
    <row r="122" spans="1:10">
      <c r="A122" s="22"/>
      <c r="B122" s="25" t="s">
        <v>803</v>
      </c>
      <c r="C122" s="22" t="s">
        <v>832</v>
      </c>
      <c r="D122" s="9" t="s">
        <v>48</v>
      </c>
      <c r="E122" s="27" t="s">
        <v>833</v>
      </c>
      <c r="F122" s="25">
        <v>228041</v>
      </c>
      <c r="G122" s="25">
        <v>1389112</v>
      </c>
      <c r="H122" s="25" t="s">
        <v>449</v>
      </c>
      <c r="J122" s="190">
        <v>2</v>
      </c>
    </row>
    <row r="123" spans="1:10">
      <c r="A123" s="23"/>
      <c r="B123" s="25" t="s">
        <v>803</v>
      </c>
      <c r="C123" s="22" t="s">
        <v>834</v>
      </c>
      <c r="D123" s="9" t="s">
        <v>48</v>
      </c>
      <c r="F123" s="25">
        <v>227396003</v>
      </c>
      <c r="G123" s="25">
        <v>4027833</v>
      </c>
      <c r="H123" s="25" t="s">
        <v>449</v>
      </c>
      <c r="J123" s="190">
        <v>2</v>
      </c>
    </row>
    <row r="124" spans="1:10">
      <c r="A124" s="22"/>
      <c r="B124" s="25" t="s">
        <v>803</v>
      </c>
      <c r="C124" s="22" t="s">
        <v>835</v>
      </c>
      <c r="D124" s="9" t="s">
        <v>48</v>
      </c>
      <c r="F124" s="25">
        <v>227244003</v>
      </c>
      <c r="G124" s="25">
        <v>4037464</v>
      </c>
      <c r="H124" s="25" t="s">
        <v>449</v>
      </c>
      <c r="J124" s="190">
        <v>2</v>
      </c>
    </row>
    <row r="125" spans="1:10">
      <c r="A125" s="23"/>
      <c r="B125" s="25" t="s">
        <v>803</v>
      </c>
      <c r="C125" s="22" t="s">
        <v>836</v>
      </c>
      <c r="D125" s="9" t="s">
        <v>48</v>
      </c>
      <c r="F125" s="25">
        <v>227400003</v>
      </c>
      <c r="G125" s="25">
        <v>4039032</v>
      </c>
      <c r="H125" s="25" t="s">
        <v>449</v>
      </c>
      <c r="J125" s="190">
        <v>2</v>
      </c>
    </row>
    <row r="126" spans="1:10">
      <c r="A126" s="22"/>
      <c r="B126" s="25" t="s">
        <v>803</v>
      </c>
      <c r="C126" s="15" t="s">
        <v>837</v>
      </c>
      <c r="D126" s="9"/>
      <c r="F126" s="114" t="s">
        <v>653</v>
      </c>
      <c r="G126" s="114" t="s">
        <v>653</v>
      </c>
      <c r="H126" s="25"/>
      <c r="J126" s="191">
        <v>0</v>
      </c>
    </row>
    <row r="127" spans="1:10">
      <c r="A127" s="22"/>
      <c r="B127" s="25" t="s">
        <v>803</v>
      </c>
      <c r="C127" s="22" t="s">
        <v>838</v>
      </c>
      <c r="D127" s="9" t="s">
        <v>48</v>
      </c>
      <c r="E127" s="27" t="s">
        <v>839</v>
      </c>
      <c r="F127" s="25">
        <v>8140411000001100</v>
      </c>
      <c r="G127" s="25">
        <v>45957177</v>
      </c>
      <c r="H127" s="25" t="s">
        <v>449</v>
      </c>
      <c r="J127" s="190">
        <v>2</v>
      </c>
    </row>
    <row r="128" spans="1:10">
      <c r="A128" s="22"/>
      <c r="B128" s="25" t="s">
        <v>803</v>
      </c>
      <c r="C128" s="22" t="s">
        <v>840</v>
      </c>
      <c r="D128" s="9" t="s">
        <v>48</v>
      </c>
      <c r="F128" s="25">
        <v>735046009</v>
      </c>
      <c r="G128" s="25">
        <v>42536302</v>
      </c>
      <c r="H128" s="25" t="s">
        <v>449</v>
      </c>
      <c r="J128" s="190">
        <v>2</v>
      </c>
    </row>
    <row r="129" spans="1:10">
      <c r="A129" s="22"/>
      <c r="B129" s="25" t="s">
        <v>803</v>
      </c>
      <c r="C129" s="22" t="s">
        <v>841</v>
      </c>
      <c r="D129" s="9" t="s">
        <v>48</v>
      </c>
      <c r="F129" s="4">
        <v>227407000</v>
      </c>
      <c r="G129" s="25">
        <v>4039034</v>
      </c>
      <c r="H129" s="25" t="s">
        <v>449</v>
      </c>
      <c r="J129" s="190">
        <v>2</v>
      </c>
    </row>
    <row r="130" spans="1:10">
      <c r="A130" s="22"/>
      <c r="B130" s="25" t="s">
        <v>803</v>
      </c>
      <c r="C130" s="22" t="s">
        <v>842</v>
      </c>
      <c r="D130" s="9" t="s">
        <v>48</v>
      </c>
      <c r="F130" s="25">
        <v>227408005</v>
      </c>
      <c r="G130" s="25">
        <v>4026198</v>
      </c>
      <c r="H130" s="25" t="s">
        <v>449</v>
      </c>
      <c r="J130" s="190">
        <v>2</v>
      </c>
    </row>
    <row r="131" spans="1:10">
      <c r="A131" s="22"/>
      <c r="B131" s="25" t="s">
        <v>803</v>
      </c>
      <c r="C131" s="22" t="s">
        <v>843</v>
      </c>
      <c r="D131" s="9" t="s">
        <v>48</v>
      </c>
      <c r="F131" s="25">
        <v>735048005</v>
      </c>
      <c r="G131" s="25">
        <v>42536303</v>
      </c>
      <c r="H131" s="25" t="s">
        <v>449</v>
      </c>
      <c r="J131" s="190">
        <v>2</v>
      </c>
    </row>
    <row r="132" spans="1:10">
      <c r="A132" s="22"/>
      <c r="B132" s="25" t="s">
        <v>803</v>
      </c>
      <c r="C132" s="22" t="s">
        <v>844</v>
      </c>
      <c r="D132" s="9" t="s">
        <v>48</v>
      </c>
      <c r="E132" s="27" t="s">
        <v>845</v>
      </c>
      <c r="F132" s="25">
        <v>52283007</v>
      </c>
      <c r="G132" s="25">
        <v>4181929</v>
      </c>
      <c r="H132" s="25" t="s">
        <v>449</v>
      </c>
      <c r="J132" s="190">
        <v>2</v>
      </c>
    </row>
    <row r="133" spans="1:10">
      <c r="A133" s="22"/>
      <c r="B133" s="25" t="s">
        <v>803</v>
      </c>
      <c r="C133" s="22" t="s">
        <v>846</v>
      </c>
      <c r="D133" s="9" t="s">
        <v>48</v>
      </c>
      <c r="F133" s="25">
        <v>735010000</v>
      </c>
      <c r="G133" s="25">
        <v>42536275</v>
      </c>
      <c r="H133" s="25" t="s">
        <v>449</v>
      </c>
      <c r="J133" s="190">
        <v>2</v>
      </c>
    </row>
    <row r="134" spans="1:10">
      <c r="A134" s="22"/>
      <c r="B134" s="25" t="s">
        <v>803</v>
      </c>
      <c r="C134" s="22" t="s">
        <v>847</v>
      </c>
      <c r="D134" s="9" t="s">
        <v>48</v>
      </c>
      <c r="F134" s="25">
        <v>227411006</v>
      </c>
      <c r="G134" s="25">
        <v>4027958</v>
      </c>
      <c r="H134" s="25" t="s">
        <v>449</v>
      </c>
      <c r="J134" s="190">
        <v>2</v>
      </c>
    </row>
    <row r="135" spans="1:10">
      <c r="A135" s="22"/>
      <c r="B135" s="25" t="s">
        <v>803</v>
      </c>
      <c r="C135" s="22" t="s">
        <v>848</v>
      </c>
      <c r="D135" s="9" t="s">
        <v>48</v>
      </c>
      <c r="E135" s="27" t="s">
        <v>849</v>
      </c>
      <c r="F135" s="25">
        <v>9315007</v>
      </c>
      <c r="G135" s="25">
        <v>4245459</v>
      </c>
      <c r="H135" s="25" t="s">
        <v>449</v>
      </c>
      <c r="J135" s="190">
        <v>2</v>
      </c>
    </row>
    <row r="136" spans="1:10">
      <c r="A136" s="22"/>
      <c r="B136" s="25" t="s">
        <v>803</v>
      </c>
      <c r="C136" s="22" t="s">
        <v>850</v>
      </c>
      <c r="D136" s="9" t="s">
        <v>48</v>
      </c>
      <c r="F136" s="25">
        <v>227414003</v>
      </c>
      <c r="G136" s="25">
        <v>4025418</v>
      </c>
      <c r="H136" s="25" t="s">
        <v>449</v>
      </c>
      <c r="J136" s="190">
        <v>2</v>
      </c>
    </row>
    <row r="137" spans="1:10">
      <c r="A137" s="22"/>
      <c r="B137" s="25" t="s">
        <v>803</v>
      </c>
      <c r="C137" s="22" t="s">
        <v>851</v>
      </c>
      <c r="D137" s="9" t="s">
        <v>48</v>
      </c>
      <c r="F137" s="25">
        <v>412070003</v>
      </c>
      <c r="G137" s="25">
        <v>4261708</v>
      </c>
      <c r="H137" s="25" t="s">
        <v>449</v>
      </c>
      <c r="J137" s="190">
        <v>2</v>
      </c>
    </row>
    <row r="138" spans="1:10">
      <c r="A138" s="23"/>
      <c r="B138" s="25" t="s">
        <v>852</v>
      </c>
      <c r="C138" s="23" t="s">
        <v>853</v>
      </c>
      <c r="D138" s="9" t="s">
        <v>48</v>
      </c>
      <c r="F138" s="26">
        <v>72511004</v>
      </c>
      <c r="G138" s="26">
        <v>4217045</v>
      </c>
      <c r="H138" s="25" t="s">
        <v>449</v>
      </c>
      <c r="J138" s="190">
        <v>2</v>
      </c>
    </row>
    <row r="139" spans="1:10">
      <c r="A139" s="23"/>
      <c r="B139" s="25" t="s">
        <v>852</v>
      </c>
      <c r="C139" s="22" t="s">
        <v>854</v>
      </c>
      <c r="D139" s="9" t="s">
        <v>48</v>
      </c>
      <c r="F139" s="13">
        <v>735215001</v>
      </c>
      <c r="G139" s="13">
        <v>42536408</v>
      </c>
      <c r="H139" s="25" t="s">
        <v>449</v>
      </c>
      <c r="J139" s="190">
        <v>2</v>
      </c>
    </row>
    <row r="140" spans="1:10">
      <c r="A140" s="23"/>
      <c r="B140" s="25" t="s">
        <v>852</v>
      </c>
      <c r="C140" s="22" t="s">
        <v>855</v>
      </c>
      <c r="D140" s="9" t="s">
        <v>48</v>
      </c>
      <c r="F140" s="13">
        <v>735214002</v>
      </c>
      <c r="G140" s="13">
        <v>42536407</v>
      </c>
      <c r="H140" s="25" t="s">
        <v>449</v>
      </c>
      <c r="J140" s="190">
        <v>2</v>
      </c>
    </row>
    <row r="141" spans="1:10">
      <c r="A141" s="23"/>
      <c r="B141" s="25" t="s">
        <v>852</v>
      </c>
      <c r="C141" s="22" t="s">
        <v>856</v>
      </c>
      <c r="D141" s="9" t="s">
        <v>48</v>
      </c>
      <c r="F141" s="13">
        <v>735249009</v>
      </c>
      <c r="G141" s="13">
        <v>42536428</v>
      </c>
      <c r="H141" s="25" t="s">
        <v>449</v>
      </c>
      <c r="J141" s="190">
        <v>2</v>
      </c>
    </row>
    <row r="142" spans="1:10">
      <c r="A142" s="23"/>
      <c r="B142" s="25" t="s">
        <v>852</v>
      </c>
      <c r="C142" s="22" t="s">
        <v>857</v>
      </c>
      <c r="D142" s="9" t="s">
        <v>48</v>
      </c>
      <c r="F142" s="13">
        <v>256307007</v>
      </c>
      <c r="G142" s="13">
        <v>4106295</v>
      </c>
      <c r="H142" s="25" t="s">
        <v>449</v>
      </c>
      <c r="J142" s="190">
        <v>2</v>
      </c>
    </row>
    <row r="143" spans="1:10">
      <c r="A143" s="23"/>
      <c r="B143" s="25" t="s">
        <v>852</v>
      </c>
      <c r="C143" s="22" t="s">
        <v>858</v>
      </c>
      <c r="D143" s="9" t="s">
        <v>48</v>
      </c>
      <c r="F143" s="13">
        <v>227418000</v>
      </c>
      <c r="G143" s="13">
        <v>4026201</v>
      </c>
      <c r="H143" s="25" t="s">
        <v>449</v>
      </c>
      <c r="J143" s="190">
        <v>2</v>
      </c>
    </row>
    <row r="144" spans="1:10">
      <c r="A144" s="23"/>
      <c r="B144" s="25" t="s">
        <v>852</v>
      </c>
      <c r="C144" s="22" t="s">
        <v>859</v>
      </c>
      <c r="D144" s="9" t="s">
        <v>48</v>
      </c>
      <c r="F144" s="13">
        <v>412061001</v>
      </c>
      <c r="G144" s="13">
        <v>4135799</v>
      </c>
      <c r="H144" s="25" t="s">
        <v>449</v>
      </c>
      <c r="J144" s="190">
        <v>2</v>
      </c>
    </row>
    <row r="145" spans="1:10">
      <c r="A145" s="23"/>
      <c r="B145" s="25" t="s">
        <v>852</v>
      </c>
      <c r="C145" s="22" t="s">
        <v>860</v>
      </c>
      <c r="D145" s="9" t="s">
        <v>48</v>
      </c>
      <c r="F145" s="13">
        <v>735248001</v>
      </c>
      <c r="G145" s="13">
        <v>42539523</v>
      </c>
      <c r="H145" s="25" t="s">
        <v>449</v>
      </c>
      <c r="J145" s="190">
        <v>2</v>
      </c>
    </row>
    <row r="146" spans="1:10" ht="30">
      <c r="A146" s="22"/>
      <c r="B146" s="25" t="s">
        <v>852</v>
      </c>
      <c r="C146" s="22" t="s">
        <v>861</v>
      </c>
      <c r="D146" s="9" t="s">
        <v>48</v>
      </c>
      <c r="F146" s="25" t="s">
        <v>862</v>
      </c>
      <c r="G146" s="25" t="s">
        <v>863</v>
      </c>
      <c r="H146" s="25" t="s">
        <v>449</v>
      </c>
      <c r="J146" s="190">
        <v>2</v>
      </c>
    </row>
    <row r="147" spans="1:10">
      <c r="A147" s="22"/>
      <c r="B147" s="25" t="s">
        <v>852</v>
      </c>
      <c r="C147" s="22" t="s">
        <v>864</v>
      </c>
      <c r="D147" s="9" t="s">
        <v>48</v>
      </c>
      <c r="F147" s="25">
        <v>256315005</v>
      </c>
      <c r="G147" s="25">
        <v>4103594</v>
      </c>
      <c r="H147" s="25" t="s">
        <v>449</v>
      </c>
      <c r="J147" s="190">
        <v>2</v>
      </c>
    </row>
    <row r="148" spans="1:10">
      <c r="A148" s="22"/>
      <c r="B148" s="25" t="s">
        <v>852</v>
      </c>
      <c r="C148" s="22" t="s">
        <v>865</v>
      </c>
      <c r="D148" s="9" t="s">
        <v>48</v>
      </c>
      <c r="F148" s="25">
        <v>227429001</v>
      </c>
      <c r="G148" s="25">
        <v>4026293</v>
      </c>
      <c r="H148" s="25" t="s">
        <v>449</v>
      </c>
      <c r="J148" s="190">
        <v>2</v>
      </c>
    </row>
    <row r="149" spans="1:10">
      <c r="A149" s="23"/>
      <c r="B149" s="25" t="s">
        <v>852</v>
      </c>
      <c r="C149" s="22" t="s">
        <v>866</v>
      </c>
      <c r="D149" s="9" t="s">
        <v>48</v>
      </c>
      <c r="F149" s="13">
        <v>227247005</v>
      </c>
      <c r="G149" s="13">
        <v>4025263</v>
      </c>
      <c r="H149" s="25" t="s">
        <v>449</v>
      </c>
      <c r="J149" s="190">
        <v>2</v>
      </c>
    </row>
    <row r="150" spans="1:10">
      <c r="A150" s="23"/>
      <c r="B150" s="25" t="s">
        <v>852</v>
      </c>
      <c r="C150" s="22" t="s">
        <v>867</v>
      </c>
      <c r="D150" s="9" t="s">
        <v>48</v>
      </c>
      <c r="E150" s="27" t="s">
        <v>868</v>
      </c>
      <c r="F150" s="13">
        <v>260176001</v>
      </c>
      <c r="G150" s="13">
        <v>4128608</v>
      </c>
      <c r="H150" s="25" t="s">
        <v>449</v>
      </c>
      <c r="J150" s="190">
        <v>2</v>
      </c>
    </row>
    <row r="151" spans="1:10">
      <c r="A151" s="23"/>
      <c r="B151" s="25" t="s">
        <v>852</v>
      </c>
      <c r="C151" s="22" t="s">
        <v>869</v>
      </c>
      <c r="D151" s="9" t="s">
        <v>48</v>
      </c>
      <c r="F151" s="13">
        <v>260179008</v>
      </c>
      <c r="G151" s="13">
        <v>4126522</v>
      </c>
      <c r="H151" s="25" t="s">
        <v>449</v>
      </c>
      <c r="J151" s="190">
        <v>2</v>
      </c>
    </row>
    <row r="152" spans="1:10">
      <c r="A152" s="23"/>
      <c r="B152" s="25" t="s">
        <v>870</v>
      </c>
      <c r="C152" s="22" t="s">
        <v>871</v>
      </c>
      <c r="D152" s="9" t="s">
        <v>48</v>
      </c>
      <c r="F152" s="13">
        <v>260177005</v>
      </c>
      <c r="G152" s="13">
        <v>4125392</v>
      </c>
      <c r="H152" s="25" t="s">
        <v>449</v>
      </c>
      <c r="J152" s="190">
        <v>2</v>
      </c>
    </row>
    <row r="153" spans="1:10">
      <c r="A153" s="23"/>
      <c r="B153" s="25" t="s">
        <v>870</v>
      </c>
      <c r="C153" s="22" t="s">
        <v>872</v>
      </c>
      <c r="D153" s="9" t="s">
        <v>48</v>
      </c>
      <c r="F153" s="13">
        <v>412062008</v>
      </c>
      <c r="G153" s="13">
        <v>4258933</v>
      </c>
      <c r="H153" s="25" t="s">
        <v>449</v>
      </c>
      <c r="J153" s="190">
        <v>2</v>
      </c>
    </row>
    <row r="154" spans="1:10">
      <c r="A154" s="23"/>
      <c r="B154" s="25" t="s">
        <v>870</v>
      </c>
      <c r="C154" s="22" t="s">
        <v>873</v>
      </c>
      <c r="D154" s="9" t="s">
        <v>48</v>
      </c>
      <c r="F154" s="25">
        <v>442531000124105</v>
      </c>
      <c r="G154" s="25">
        <v>763554</v>
      </c>
      <c r="H154" s="25" t="s">
        <v>449</v>
      </c>
      <c r="J154" s="190">
        <v>2</v>
      </c>
    </row>
    <row r="155" spans="1:10">
      <c r="A155" s="23"/>
      <c r="B155" s="25" t="s">
        <v>870</v>
      </c>
      <c r="C155" s="22" t="s">
        <v>874</v>
      </c>
      <c r="D155" s="9" t="s">
        <v>48</v>
      </c>
      <c r="F155" s="25">
        <v>419420009</v>
      </c>
      <c r="G155" s="25">
        <v>4304100</v>
      </c>
      <c r="H155" s="25" t="s">
        <v>449</v>
      </c>
      <c r="J155" s="190">
        <v>2</v>
      </c>
    </row>
    <row r="156" spans="1:10">
      <c r="A156" s="23"/>
      <c r="B156" s="25" t="s">
        <v>852</v>
      </c>
      <c r="C156" s="22" t="s">
        <v>875</v>
      </c>
      <c r="D156" s="9" t="s">
        <v>48</v>
      </c>
      <c r="E156" s="27" t="s">
        <v>876</v>
      </c>
      <c r="F156" s="25">
        <v>1358966</v>
      </c>
      <c r="G156" s="25">
        <v>42904272</v>
      </c>
      <c r="H156" s="25" t="s">
        <v>449</v>
      </c>
      <c r="J156" s="190">
        <v>2</v>
      </c>
    </row>
    <row r="157" spans="1:10">
      <c r="A157" s="23"/>
      <c r="B157" s="25" t="s">
        <v>852</v>
      </c>
      <c r="C157" s="22" t="s">
        <v>877</v>
      </c>
      <c r="D157" s="9" t="s">
        <v>48</v>
      </c>
      <c r="F157" s="13">
        <v>735049002</v>
      </c>
      <c r="G157" s="13">
        <v>42536304</v>
      </c>
      <c r="H157" s="25" t="s">
        <v>449</v>
      </c>
      <c r="J157" s="190">
        <v>2</v>
      </c>
    </row>
    <row r="158" spans="1:10">
      <c r="A158" s="23"/>
      <c r="B158" s="25" t="s">
        <v>852</v>
      </c>
      <c r="C158" s="22" t="s">
        <v>878</v>
      </c>
      <c r="D158" s="9" t="s">
        <v>48</v>
      </c>
      <c r="F158" s="13">
        <v>735050002</v>
      </c>
      <c r="G158" s="13">
        <v>42536305</v>
      </c>
      <c r="H158" s="25" t="s">
        <v>449</v>
      </c>
      <c r="J158" s="190">
        <v>2</v>
      </c>
    </row>
    <row r="159" spans="1:10">
      <c r="A159" s="23"/>
      <c r="B159" s="25" t="s">
        <v>852</v>
      </c>
      <c r="C159" s="22" t="s">
        <v>879</v>
      </c>
      <c r="D159" s="9" t="s">
        <v>48</v>
      </c>
      <c r="F159" s="13">
        <v>256313003</v>
      </c>
      <c r="G159" s="13">
        <v>4106297</v>
      </c>
      <c r="H159" s="25" t="s">
        <v>449</v>
      </c>
      <c r="J159" s="190">
        <v>2</v>
      </c>
    </row>
    <row r="160" spans="1:10">
      <c r="A160" s="23"/>
      <c r="B160" s="25" t="s">
        <v>852</v>
      </c>
      <c r="C160" s="22" t="s">
        <v>880</v>
      </c>
      <c r="D160" s="9" t="s">
        <v>48</v>
      </c>
      <c r="F160" s="13">
        <v>735051003</v>
      </c>
      <c r="G160" s="13">
        <v>42536306</v>
      </c>
      <c r="H160" s="25" t="s">
        <v>449</v>
      </c>
      <c r="J160" s="190">
        <v>2</v>
      </c>
    </row>
    <row r="161" spans="1:10">
      <c r="A161" s="23"/>
      <c r="B161" s="25" t="s">
        <v>852</v>
      </c>
      <c r="C161" s="22" t="s">
        <v>881</v>
      </c>
      <c r="D161" s="9" t="s">
        <v>48</v>
      </c>
      <c r="F161" s="13">
        <v>227444000</v>
      </c>
      <c r="G161" s="13">
        <v>4026295</v>
      </c>
      <c r="H161" s="25" t="s">
        <v>449</v>
      </c>
      <c r="J161" s="190">
        <v>2</v>
      </c>
    </row>
    <row r="162" spans="1:10">
      <c r="A162" s="23"/>
      <c r="B162" s="25" t="s">
        <v>852</v>
      </c>
      <c r="C162" s="22" t="s">
        <v>882</v>
      </c>
      <c r="D162" s="9" t="s">
        <v>48</v>
      </c>
      <c r="F162" s="25">
        <v>102261002</v>
      </c>
      <c r="G162" s="25">
        <v>4008942</v>
      </c>
      <c r="H162" s="25" t="s">
        <v>449</v>
      </c>
      <c r="J162" s="190">
        <v>2</v>
      </c>
    </row>
    <row r="163" spans="1:10">
      <c r="A163" s="23"/>
      <c r="B163" s="25" t="s">
        <v>852</v>
      </c>
      <c r="C163" s="22" t="s">
        <v>883</v>
      </c>
      <c r="D163" s="9" t="s">
        <v>48</v>
      </c>
      <c r="F163" s="13">
        <v>734881000</v>
      </c>
      <c r="G163" s="13">
        <v>42536194</v>
      </c>
      <c r="H163" s="25" t="s">
        <v>449</v>
      </c>
      <c r="J163" s="190">
        <v>2</v>
      </c>
    </row>
    <row r="164" spans="1:10">
      <c r="A164" s="23"/>
      <c r="B164" s="25" t="s">
        <v>884</v>
      </c>
      <c r="C164" s="22" t="s">
        <v>884</v>
      </c>
      <c r="D164" s="9" t="s">
        <v>48</v>
      </c>
      <c r="F164" s="26">
        <v>22836000</v>
      </c>
      <c r="G164" s="26">
        <v>4042886</v>
      </c>
      <c r="H164" s="25" t="s">
        <v>449</v>
      </c>
      <c r="J164" s="190">
        <v>2</v>
      </c>
    </row>
    <row r="165" spans="1:10">
      <c r="A165" s="22"/>
      <c r="B165" s="25" t="s">
        <v>884</v>
      </c>
      <c r="C165" s="22" t="s">
        <v>885</v>
      </c>
      <c r="D165" s="9" t="s">
        <v>48</v>
      </c>
      <c r="F165" s="25">
        <v>227215000</v>
      </c>
      <c r="G165" s="25">
        <v>4037452</v>
      </c>
      <c r="H165" s="25" t="s">
        <v>449</v>
      </c>
      <c r="J165" s="190">
        <v>2</v>
      </c>
    </row>
    <row r="166" spans="1:10">
      <c r="A166" s="23"/>
      <c r="B166" s="25" t="s">
        <v>884</v>
      </c>
      <c r="C166" s="22" t="s">
        <v>886</v>
      </c>
      <c r="D166" s="9" t="s">
        <v>48</v>
      </c>
      <c r="F166" s="25">
        <v>442691000124108</v>
      </c>
      <c r="G166" s="25">
        <v>763564</v>
      </c>
      <c r="H166" s="25" t="s">
        <v>449</v>
      </c>
      <c r="J166" s="190">
        <v>2</v>
      </c>
    </row>
    <row r="167" spans="1:10">
      <c r="A167" s="23"/>
      <c r="B167" s="25" t="s">
        <v>884</v>
      </c>
      <c r="C167" s="22" t="s">
        <v>887</v>
      </c>
      <c r="D167" s="9" t="s">
        <v>48</v>
      </c>
      <c r="F167" s="25">
        <v>735123009</v>
      </c>
      <c r="G167" s="25">
        <v>42536344</v>
      </c>
      <c r="H167" s="25" t="s">
        <v>449</v>
      </c>
      <c r="J167" s="190">
        <v>2</v>
      </c>
    </row>
    <row r="168" spans="1:10">
      <c r="A168" s="23"/>
      <c r="B168" s="25" t="s">
        <v>884</v>
      </c>
      <c r="C168" s="22" t="s">
        <v>888</v>
      </c>
      <c r="D168" s="9" t="s">
        <v>48</v>
      </c>
      <c r="F168" s="25">
        <v>735108004</v>
      </c>
      <c r="G168" s="25">
        <v>42536335</v>
      </c>
      <c r="H168" s="25" t="s">
        <v>449</v>
      </c>
      <c r="J168" s="190">
        <v>2</v>
      </c>
    </row>
    <row r="169" spans="1:10">
      <c r="A169" s="23"/>
      <c r="B169" s="25" t="s">
        <v>884</v>
      </c>
      <c r="C169" s="22" t="s">
        <v>889</v>
      </c>
      <c r="D169" s="9" t="s">
        <v>48</v>
      </c>
      <c r="F169" s="13">
        <v>256319004</v>
      </c>
      <c r="G169" s="13">
        <v>4106300</v>
      </c>
      <c r="H169" s="25" t="s">
        <v>449</v>
      </c>
      <c r="J169" s="190">
        <v>2</v>
      </c>
    </row>
    <row r="170" spans="1:10">
      <c r="A170" s="23"/>
      <c r="B170" s="25" t="s">
        <v>884</v>
      </c>
      <c r="C170" s="22" t="s">
        <v>890</v>
      </c>
      <c r="D170" s="9" t="s">
        <v>48</v>
      </c>
      <c r="F170" s="4">
        <v>256328003</v>
      </c>
      <c r="G170" s="25">
        <v>4103778</v>
      </c>
      <c r="H170" s="25" t="s">
        <v>449</v>
      </c>
      <c r="J170" s="190">
        <v>2</v>
      </c>
    </row>
    <row r="171" spans="1:10">
      <c r="A171" s="23"/>
      <c r="B171" s="25" t="s">
        <v>884</v>
      </c>
      <c r="C171" s="22" t="s">
        <v>891</v>
      </c>
      <c r="D171" s="9" t="s">
        <v>48</v>
      </c>
      <c r="F171" s="25">
        <v>256326004</v>
      </c>
      <c r="G171" s="25">
        <v>4104625</v>
      </c>
      <c r="H171" s="25" t="s">
        <v>449</v>
      </c>
      <c r="J171" s="190">
        <v>2</v>
      </c>
    </row>
    <row r="172" spans="1:10">
      <c r="A172" s="23"/>
      <c r="B172" s="25" t="s">
        <v>884</v>
      </c>
      <c r="C172" s="22" t="s">
        <v>892</v>
      </c>
      <c r="D172" s="9" t="s">
        <v>48</v>
      </c>
      <c r="F172" s="25">
        <v>227236003</v>
      </c>
      <c r="G172" s="25">
        <v>4037462</v>
      </c>
      <c r="H172" s="25" t="s">
        <v>449</v>
      </c>
      <c r="J172" s="190">
        <v>2</v>
      </c>
    </row>
    <row r="173" spans="1:10">
      <c r="A173" s="23"/>
      <c r="B173" s="25" t="s">
        <v>884</v>
      </c>
      <c r="C173" s="22" t="s">
        <v>893</v>
      </c>
      <c r="D173" s="9" t="s">
        <v>48</v>
      </c>
      <c r="F173" s="25">
        <v>412357001</v>
      </c>
      <c r="G173" s="25">
        <v>4259218</v>
      </c>
      <c r="H173" s="25" t="s">
        <v>449</v>
      </c>
      <c r="J173" s="190">
        <v>2</v>
      </c>
    </row>
    <row r="174" spans="1:10">
      <c r="A174" s="23"/>
      <c r="B174" s="25" t="s">
        <v>884</v>
      </c>
      <c r="C174" s="22" t="s">
        <v>894</v>
      </c>
      <c r="D174" s="9" t="s">
        <v>48</v>
      </c>
      <c r="F174" s="25">
        <v>735213008</v>
      </c>
      <c r="G174" s="25">
        <v>42536406</v>
      </c>
      <c r="H174" s="25" t="s">
        <v>449</v>
      </c>
      <c r="J174" s="190">
        <v>2</v>
      </c>
    </row>
    <row r="175" spans="1:10">
      <c r="A175" s="22"/>
      <c r="B175" s="25" t="s">
        <v>884</v>
      </c>
      <c r="C175" s="22" t="s">
        <v>895</v>
      </c>
      <c r="D175" s="9" t="s">
        <v>48</v>
      </c>
      <c r="F175" s="25">
        <v>227219006</v>
      </c>
      <c r="G175" s="25">
        <v>4037454</v>
      </c>
      <c r="H175" s="25" t="s">
        <v>449</v>
      </c>
      <c r="J175" s="190">
        <v>2</v>
      </c>
    </row>
    <row r="176" spans="1:10">
      <c r="A176" s="23"/>
      <c r="B176" s="25" t="s">
        <v>884</v>
      </c>
      <c r="C176" s="22" t="s">
        <v>896</v>
      </c>
      <c r="D176" s="9" t="s">
        <v>48</v>
      </c>
      <c r="F176" s="25">
        <v>735030001</v>
      </c>
      <c r="G176" s="25">
        <v>42536289</v>
      </c>
      <c r="H176" s="25" t="s">
        <v>449</v>
      </c>
      <c r="J176" s="190">
        <v>2</v>
      </c>
    </row>
    <row r="177" spans="1:10">
      <c r="A177" s="23"/>
      <c r="B177" s="25" t="s">
        <v>884</v>
      </c>
      <c r="C177" s="22" t="s">
        <v>897</v>
      </c>
      <c r="D177" s="9" t="s">
        <v>48</v>
      </c>
      <c r="F177" s="25">
        <v>735047000</v>
      </c>
      <c r="G177" s="25">
        <v>42539479</v>
      </c>
      <c r="H177" s="25" t="s">
        <v>449</v>
      </c>
      <c r="J177" s="190">
        <v>2</v>
      </c>
    </row>
    <row r="178" spans="1:10">
      <c r="A178" s="23"/>
      <c r="B178" s="25" t="s">
        <v>884</v>
      </c>
      <c r="C178" s="22" t="s">
        <v>843</v>
      </c>
      <c r="D178" s="9" t="s">
        <v>48</v>
      </c>
      <c r="F178" s="25">
        <v>735048005</v>
      </c>
      <c r="G178" s="25">
        <v>42536303</v>
      </c>
      <c r="H178" s="25" t="s">
        <v>449</v>
      </c>
      <c r="J178" s="190">
        <v>2</v>
      </c>
    </row>
    <row r="179" spans="1:10">
      <c r="A179" s="23"/>
      <c r="B179" s="25" t="s">
        <v>884</v>
      </c>
      <c r="C179" s="22" t="s">
        <v>898</v>
      </c>
      <c r="D179" s="9" t="s">
        <v>48</v>
      </c>
      <c r="F179" s="13">
        <v>227260004</v>
      </c>
      <c r="G179" s="13">
        <v>4025266</v>
      </c>
      <c r="H179" s="25" t="s">
        <v>449</v>
      </c>
      <c r="J179" s="190">
        <v>2</v>
      </c>
    </row>
    <row r="180" spans="1:10">
      <c r="A180" s="23"/>
      <c r="B180" s="25" t="s">
        <v>884</v>
      </c>
      <c r="C180" s="22" t="s">
        <v>899</v>
      </c>
      <c r="D180" s="9" t="s">
        <v>48</v>
      </c>
      <c r="F180" s="25">
        <v>256329006</v>
      </c>
      <c r="G180" s="25">
        <v>4103779</v>
      </c>
      <c r="H180" s="25" t="s">
        <v>449</v>
      </c>
      <c r="J180" s="190">
        <v>2</v>
      </c>
    </row>
    <row r="181" spans="1:10">
      <c r="A181" s="23"/>
      <c r="B181" s="25" t="s">
        <v>884</v>
      </c>
      <c r="C181" s="22" t="s">
        <v>900</v>
      </c>
      <c r="D181" s="9" t="s">
        <v>48</v>
      </c>
      <c r="F181" s="25">
        <v>735004000</v>
      </c>
      <c r="G181" s="25">
        <v>42539476</v>
      </c>
      <c r="H181" s="25" t="s">
        <v>449</v>
      </c>
      <c r="J181" s="190">
        <v>2</v>
      </c>
    </row>
    <row r="182" spans="1:10">
      <c r="A182" s="23"/>
      <c r="B182" s="25" t="s">
        <v>884</v>
      </c>
      <c r="C182" s="22" t="s">
        <v>901</v>
      </c>
      <c r="D182" s="9" t="s">
        <v>48</v>
      </c>
      <c r="F182" s="25">
        <v>735053000</v>
      </c>
      <c r="G182" s="25">
        <v>42536307</v>
      </c>
      <c r="H182" s="25" t="s">
        <v>449</v>
      </c>
      <c r="J182" s="190">
        <v>2</v>
      </c>
    </row>
    <row r="183" spans="1:10">
      <c r="A183" s="23"/>
      <c r="B183" s="25" t="s">
        <v>884</v>
      </c>
      <c r="C183" s="22" t="s">
        <v>902</v>
      </c>
      <c r="D183" s="9" t="s">
        <v>48</v>
      </c>
      <c r="F183" s="25">
        <v>227239005</v>
      </c>
      <c r="G183" s="25">
        <v>4025259</v>
      </c>
      <c r="H183" s="25" t="s">
        <v>449</v>
      </c>
      <c r="J183" s="190">
        <v>2</v>
      </c>
    </row>
    <row r="184" spans="1:10" ht="30">
      <c r="A184" s="106" t="s">
        <v>903</v>
      </c>
      <c r="B184" s="26"/>
      <c r="C184" s="23"/>
      <c r="D184" s="9"/>
      <c r="E184" s="23"/>
      <c r="F184" s="26"/>
    </row>
    <row r="185" spans="1:10">
      <c r="A185" s="23"/>
      <c r="B185" s="25" t="s">
        <v>904</v>
      </c>
      <c r="C185" s="22" t="s">
        <v>904</v>
      </c>
      <c r="D185" s="9" t="s">
        <v>48</v>
      </c>
      <c r="F185" s="25">
        <v>264287008</v>
      </c>
      <c r="G185" s="25">
        <v>4138133</v>
      </c>
      <c r="H185" s="25" t="s">
        <v>449</v>
      </c>
      <c r="J185" s="190">
        <v>2</v>
      </c>
    </row>
    <row r="186" spans="1:10">
      <c r="A186" s="23"/>
      <c r="B186" s="25" t="s">
        <v>904</v>
      </c>
      <c r="C186" s="22" t="s">
        <v>905</v>
      </c>
      <c r="D186" s="9" t="s">
        <v>48</v>
      </c>
      <c r="E186" s="27" t="s">
        <v>906</v>
      </c>
      <c r="F186" s="13">
        <v>260152009</v>
      </c>
      <c r="G186" s="13">
        <v>4125384</v>
      </c>
      <c r="H186" s="25" t="s">
        <v>449</v>
      </c>
      <c r="J186" s="190">
        <v>2</v>
      </c>
    </row>
    <row r="187" spans="1:10">
      <c r="A187" s="23"/>
      <c r="B187" s="25" t="s">
        <v>904</v>
      </c>
      <c r="C187" s="22" t="s">
        <v>907</v>
      </c>
      <c r="D187" s="9" t="s">
        <v>48</v>
      </c>
      <c r="E187" s="27" t="s">
        <v>908</v>
      </c>
      <c r="F187" s="25">
        <v>260154005</v>
      </c>
      <c r="G187" s="25">
        <v>4128602</v>
      </c>
      <c r="H187" s="25" t="s">
        <v>449</v>
      </c>
      <c r="J187" s="190">
        <v>2</v>
      </c>
    </row>
    <row r="188" spans="1:10">
      <c r="A188" s="22"/>
      <c r="B188" s="25" t="s">
        <v>904</v>
      </c>
      <c r="C188" s="22" t="s">
        <v>909</v>
      </c>
      <c r="D188" s="9" t="s">
        <v>48</v>
      </c>
      <c r="E188" s="27" t="s">
        <v>910</v>
      </c>
      <c r="F188" s="25">
        <v>412149007</v>
      </c>
      <c r="G188" s="25">
        <v>4135898</v>
      </c>
      <c r="H188" s="25" t="s">
        <v>449</v>
      </c>
      <c r="J188" s="190">
        <v>2</v>
      </c>
    </row>
    <row r="189" spans="1:10">
      <c r="A189" s="22"/>
      <c r="B189" s="25" t="s">
        <v>904</v>
      </c>
      <c r="C189" s="22" t="s">
        <v>911</v>
      </c>
      <c r="D189" s="9" t="s">
        <v>48</v>
      </c>
      <c r="E189" s="27" t="s">
        <v>912</v>
      </c>
      <c r="F189" s="25">
        <v>260164001</v>
      </c>
      <c r="G189" s="25">
        <v>4125387</v>
      </c>
      <c r="H189" s="25" t="s">
        <v>449</v>
      </c>
      <c r="J189" s="190">
        <v>2</v>
      </c>
    </row>
    <row r="190" spans="1:10">
      <c r="A190" s="23"/>
      <c r="B190" s="25" t="s">
        <v>904</v>
      </c>
      <c r="C190" s="22" t="s">
        <v>754</v>
      </c>
      <c r="D190" s="9" t="s">
        <v>48</v>
      </c>
      <c r="E190" s="27" t="s">
        <v>913</v>
      </c>
      <c r="F190" s="25">
        <v>256417003</v>
      </c>
      <c r="G190" s="25">
        <v>4103794</v>
      </c>
      <c r="H190" s="25" t="s">
        <v>449</v>
      </c>
      <c r="J190" s="190">
        <v>2</v>
      </c>
    </row>
    <row r="191" spans="1:10">
      <c r="A191" s="23"/>
      <c r="B191" s="25" t="s">
        <v>904</v>
      </c>
      <c r="C191" s="22" t="s">
        <v>914</v>
      </c>
      <c r="D191" s="9" t="s">
        <v>48</v>
      </c>
      <c r="E191" s="27" t="s">
        <v>915</v>
      </c>
      <c r="F191" s="114" t="s">
        <v>916</v>
      </c>
      <c r="G191" s="25">
        <v>4307795</v>
      </c>
      <c r="H191" s="25" t="s">
        <v>449</v>
      </c>
      <c r="J191" s="190">
        <v>2</v>
      </c>
    </row>
    <row r="192" spans="1:10">
      <c r="A192" s="23"/>
      <c r="B192" s="25" t="s">
        <v>904</v>
      </c>
      <c r="C192" s="22" t="s">
        <v>917</v>
      </c>
      <c r="D192" s="9" t="s">
        <v>48</v>
      </c>
      <c r="E192" s="27" t="s">
        <v>918</v>
      </c>
      <c r="F192" s="25">
        <v>703927007</v>
      </c>
      <c r="G192" s="25">
        <v>45766704</v>
      </c>
      <c r="H192" s="25" t="s">
        <v>449</v>
      </c>
      <c r="J192" s="190">
        <v>2</v>
      </c>
    </row>
    <row r="193" spans="1:10">
      <c r="A193" s="22"/>
      <c r="B193" s="25" t="s">
        <v>904</v>
      </c>
      <c r="C193" s="22" t="s">
        <v>919</v>
      </c>
      <c r="D193" s="9" t="s">
        <v>48</v>
      </c>
      <c r="E193" s="27" t="s">
        <v>920</v>
      </c>
      <c r="F193" s="25">
        <v>412153009</v>
      </c>
      <c r="G193" s="25">
        <v>4259063</v>
      </c>
      <c r="H193" s="25" t="s">
        <v>449</v>
      </c>
      <c r="J193" s="190">
        <v>2</v>
      </c>
    </row>
    <row r="194" spans="1:10">
      <c r="A194" s="22"/>
      <c r="B194" s="25" t="s">
        <v>904</v>
      </c>
      <c r="C194" s="15" t="s">
        <v>921</v>
      </c>
      <c r="D194" s="9" t="s">
        <v>48</v>
      </c>
      <c r="E194" s="27" t="s">
        <v>922</v>
      </c>
      <c r="F194" s="25">
        <v>256422003</v>
      </c>
      <c r="G194" s="25">
        <v>4105508</v>
      </c>
      <c r="H194" s="25" t="s">
        <v>449</v>
      </c>
      <c r="J194" s="190">
        <v>2</v>
      </c>
    </row>
    <row r="195" spans="1:10">
      <c r="A195" s="23"/>
      <c r="B195" s="25" t="s">
        <v>923</v>
      </c>
      <c r="C195" s="23" t="s">
        <v>924</v>
      </c>
      <c r="D195" s="9" t="s">
        <v>48</v>
      </c>
      <c r="E195" s="27" t="s">
        <v>924</v>
      </c>
      <c r="F195" s="25">
        <v>256435007</v>
      </c>
      <c r="G195" s="25">
        <v>4107479</v>
      </c>
      <c r="H195" s="25" t="s">
        <v>449</v>
      </c>
      <c r="J195" s="190">
        <v>2</v>
      </c>
    </row>
    <row r="196" spans="1:10">
      <c r="A196" s="23"/>
      <c r="B196" s="25" t="s">
        <v>923</v>
      </c>
      <c r="C196" s="22" t="s">
        <v>925</v>
      </c>
      <c r="D196" s="9" t="s">
        <v>48</v>
      </c>
      <c r="E196" s="27" t="s">
        <v>926</v>
      </c>
      <c r="F196" s="25">
        <v>711067008</v>
      </c>
      <c r="G196" s="25">
        <v>46272664</v>
      </c>
      <c r="H196" s="25" t="s">
        <v>449</v>
      </c>
      <c r="I196" s="27" t="s">
        <v>927</v>
      </c>
      <c r="J196" s="190">
        <v>2</v>
      </c>
    </row>
    <row r="197" spans="1:10" ht="30" customHeight="1">
      <c r="A197" s="23"/>
      <c r="B197" s="25" t="s">
        <v>923</v>
      </c>
      <c r="C197" s="22" t="s">
        <v>928</v>
      </c>
      <c r="D197" s="9" t="s">
        <v>48</v>
      </c>
      <c r="E197" s="22" t="s">
        <v>929</v>
      </c>
      <c r="F197" s="25">
        <v>256435007</v>
      </c>
      <c r="G197" s="25">
        <v>4107479</v>
      </c>
      <c r="H197" s="25" t="s">
        <v>449</v>
      </c>
      <c r="J197" s="190">
        <v>2</v>
      </c>
    </row>
    <row r="198" spans="1:10">
      <c r="A198" s="23"/>
      <c r="B198" s="25" t="s">
        <v>930</v>
      </c>
      <c r="C198" s="23" t="s">
        <v>931</v>
      </c>
      <c r="D198" s="9" t="s">
        <v>48</v>
      </c>
      <c r="E198" s="27" t="s">
        <v>932</v>
      </c>
      <c r="F198" s="116">
        <v>412150007</v>
      </c>
      <c r="G198" s="26">
        <v>4132037</v>
      </c>
      <c r="H198" s="25" t="s">
        <v>449</v>
      </c>
      <c r="J198" s="190">
        <v>2</v>
      </c>
    </row>
    <row r="199" spans="1:10">
      <c r="A199" s="23"/>
      <c r="B199" s="25" t="s">
        <v>930</v>
      </c>
      <c r="C199" s="22" t="s">
        <v>933</v>
      </c>
      <c r="D199" s="9" t="s">
        <v>48</v>
      </c>
      <c r="F199" s="115">
        <v>14241002</v>
      </c>
      <c r="G199" s="13">
        <v>4030571</v>
      </c>
      <c r="H199" s="25" t="s">
        <v>449</v>
      </c>
      <c r="J199" s="190">
        <v>2</v>
      </c>
    </row>
    <row r="200" spans="1:10">
      <c r="A200" s="23"/>
      <c r="B200" s="25" t="s">
        <v>930</v>
      </c>
      <c r="C200" s="22" t="s">
        <v>934</v>
      </c>
      <c r="D200" s="9" t="s">
        <v>48</v>
      </c>
      <c r="E200" s="27" t="s">
        <v>935</v>
      </c>
      <c r="F200" s="115">
        <v>260147004</v>
      </c>
      <c r="G200" s="13">
        <v>4125382</v>
      </c>
      <c r="H200" s="25" t="s">
        <v>449</v>
      </c>
      <c r="J200" s="190">
        <v>2</v>
      </c>
    </row>
    <row r="201" spans="1:10">
      <c r="A201" s="23"/>
      <c r="B201" s="25" t="s">
        <v>934</v>
      </c>
      <c r="C201" s="22" t="s">
        <v>936</v>
      </c>
      <c r="D201" s="9" t="s">
        <v>48</v>
      </c>
      <c r="E201" s="27" t="s">
        <v>937</v>
      </c>
      <c r="F201" s="115">
        <v>264401009</v>
      </c>
      <c r="G201" s="13">
        <v>4130580</v>
      </c>
      <c r="H201" s="25" t="s">
        <v>449</v>
      </c>
      <c r="J201" s="190">
        <v>2</v>
      </c>
    </row>
    <row r="202" spans="1:10">
      <c r="A202" s="23"/>
      <c r="B202" s="25" t="s">
        <v>934</v>
      </c>
      <c r="C202" s="22" t="s">
        <v>938</v>
      </c>
      <c r="D202" s="9" t="s">
        <v>48</v>
      </c>
      <c r="E202" s="27" t="s">
        <v>939</v>
      </c>
      <c r="F202" s="115">
        <v>112476003</v>
      </c>
      <c r="G202" s="13">
        <v>4011839</v>
      </c>
      <c r="H202" s="25" t="s">
        <v>449</v>
      </c>
      <c r="J202" s="190">
        <v>2</v>
      </c>
    </row>
    <row r="203" spans="1:10">
      <c r="A203" s="23"/>
      <c r="B203" s="25" t="s">
        <v>940</v>
      </c>
      <c r="C203" s="22" t="s">
        <v>940</v>
      </c>
      <c r="D203" s="9" t="s">
        <v>48</v>
      </c>
      <c r="F203" s="25">
        <v>84489001</v>
      </c>
      <c r="G203" s="25">
        <v>4224654</v>
      </c>
      <c r="H203" s="25" t="s">
        <v>449</v>
      </c>
      <c r="J203" s="190">
        <v>2</v>
      </c>
    </row>
    <row r="204" spans="1:10">
      <c r="A204" s="23"/>
      <c r="B204" s="25" t="s">
        <v>940</v>
      </c>
      <c r="C204" s="22" t="s">
        <v>941</v>
      </c>
      <c r="D204" s="9" t="s">
        <v>48</v>
      </c>
      <c r="F204" s="25">
        <v>36703000</v>
      </c>
      <c r="G204" s="25">
        <v>4280575</v>
      </c>
      <c r="H204" s="25" t="s">
        <v>449</v>
      </c>
      <c r="J204" s="190">
        <v>2</v>
      </c>
    </row>
    <row r="205" spans="1:10">
      <c r="A205" s="23"/>
      <c r="B205" s="25" t="s">
        <v>940</v>
      </c>
      <c r="C205" s="22" t="s">
        <v>942</v>
      </c>
      <c r="D205" s="9" t="s">
        <v>48</v>
      </c>
      <c r="F205" s="25">
        <v>32684000</v>
      </c>
      <c r="G205" s="25">
        <v>4139597</v>
      </c>
      <c r="H205" s="25" t="s">
        <v>449</v>
      </c>
      <c r="J205" s="190">
        <v>2</v>
      </c>
    </row>
    <row r="206" spans="1:10">
      <c r="A206" s="23"/>
      <c r="B206" s="25" t="s">
        <v>940</v>
      </c>
      <c r="C206" s="22" t="s">
        <v>943</v>
      </c>
      <c r="D206" s="9" t="s">
        <v>48</v>
      </c>
      <c r="F206" s="25">
        <v>3459008</v>
      </c>
      <c r="G206" s="25">
        <v>4142507</v>
      </c>
      <c r="H206" s="25" t="s">
        <v>449</v>
      </c>
      <c r="J206" s="190">
        <v>2</v>
      </c>
    </row>
    <row r="207" spans="1:10">
      <c r="A207" s="23"/>
      <c r="B207" s="25" t="s">
        <v>940</v>
      </c>
      <c r="C207" s="22" t="s">
        <v>944</v>
      </c>
      <c r="D207" s="9" t="s">
        <v>48</v>
      </c>
      <c r="F207" s="25">
        <v>415907005</v>
      </c>
      <c r="G207" s="25">
        <v>4212759</v>
      </c>
      <c r="H207" s="25" t="s">
        <v>449</v>
      </c>
      <c r="J207" s="190">
        <v>2</v>
      </c>
    </row>
    <row r="208" spans="1:10">
      <c r="A208" s="23"/>
      <c r="B208" s="25" t="s">
        <v>940</v>
      </c>
      <c r="C208" s="22" t="s">
        <v>945</v>
      </c>
      <c r="D208" s="9" t="s">
        <v>48</v>
      </c>
      <c r="F208" s="25">
        <v>35238009</v>
      </c>
      <c r="G208" s="25">
        <v>4148080</v>
      </c>
      <c r="H208" s="25" t="s">
        <v>449</v>
      </c>
      <c r="J208" s="190">
        <v>2</v>
      </c>
    </row>
    <row r="209" spans="1:10">
      <c r="A209" s="23"/>
      <c r="B209" s="25" t="s">
        <v>940</v>
      </c>
      <c r="C209" s="22" t="s">
        <v>946</v>
      </c>
      <c r="D209" s="9" t="s">
        <v>48</v>
      </c>
      <c r="E209" s="27" t="s">
        <v>947</v>
      </c>
      <c r="F209" s="25">
        <v>17426009</v>
      </c>
      <c r="G209" s="25">
        <v>4069002</v>
      </c>
      <c r="H209" s="25" t="s">
        <v>449</v>
      </c>
      <c r="J209" s="190">
        <v>2</v>
      </c>
    </row>
    <row r="210" spans="1:10">
      <c r="A210" s="23"/>
      <c r="B210" s="25" t="s">
        <v>948</v>
      </c>
      <c r="C210" s="23" t="s">
        <v>949</v>
      </c>
      <c r="D210" s="9" t="s">
        <v>48</v>
      </c>
      <c r="F210" s="26">
        <v>256259004</v>
      </c>
      <c r="G210" s="26">
        <v>4116682</v>
      </c>
      <c r="H210" s="25" t="s">
        <v>449</v>
      </c>
      <c r="J210" s="190">
        <v>2</v>
      </c>
    </row>
    <row r="211" spans="1:10">
      <c r="A211" s="23"/>
      <c r="B211" s="25" t="s">
        <v>948</v>
      </c>
      <c r="C211" s="22" t="s">
        <v>950</v>
      </c>
      <c r="D211" s="9" t="s">
        <v>48</v>
      </c>
      <c r="E211" s="27" t="s">
        <v>951</v>
      </c>
      <c r="F211" s="25">
        <v>256277009</v>
      </c>
      <c r="G211" s="25">
        <v>4117479</v>
      </c>
      <c r="H211" s="25" t="s">
        <v>449</v>
      </c>
      <c r="J211" s="190">
        <v>2</v>
      </c>
    </row>
    <row r="212" spans="1:10">
      <c r="A212" s="23"/>
      <c r="B212" s="25" t="s">
        <v>950</v>
      </c>
      <c r="C212" s="22" t="s">
        <v>952</v>
      </c>
      <c r="D212" s="9" t="s">
        <v>48</v>
      </c>
      <c r="F212" s="25">
        <v>260102000</v>
      </c>
      <c r="G212" s="25">
        <v>4125254</v>
      </c>
      <c r="H212" s="25" t="s">
        <v>449</v>
      </c>
      <c r="J212" s="190">
        <v>2</v>
      </c>
    </row>
    <row r="213" spans="1:10">
      <c r="A213" s="23"/>
      <c r="B213" s="25" t="s">
        <v>950</v>
      </c>
      <c r="C213" s="22" t="s">
        <v>767</v>
      </c>
      <c r="D213" s="9" t="s">
        <v>48</v>
      </c>
      <c r="F213" s="13">
        <v>710715008</v>
      </c>
      <c r="G213" s="13">
        <v>46272367</v>
      </c>
      <c r="H213" s="25" t="s">
        <v>449</v>
      </c>
      <c r="J213" s="190">
        <v>2</v>
      </c>
    </row>
    <row r="214" spans="1:10">
      <c r="A214" s="23"/>
      <c r="B214" s="25" t="s">
        <v>950</v>
      </c>
      <c r="C214" s="22" t="s">
        <v>953</v>
      </c>
      <c r="D214" s="9" t="s">
        <v>48</v>
      </c>
      <c r="E214" s="27" t="s">
        <v>954</v>
      </c>
      <c r="F214" s="25">
        <v>260089005</v>
      </c>
      <c r="G214" s="25">
        <v>4126502</v>
      </c>
      <c r="H214" s="25" t="s">
        <v>449</v>
      </c>
      <c r="J214" s="190">
        <v>2</v>
      </c>
    </row>
    <row r="215" spans="1:10">
      <c r="A215" s="23"/>
      <c r="B215" s="25" t="s">
        <v>950</v>
      </c>
      <c r="C215" s="22" t="s">
        <v>955</v>
      </c>
      <c r="D215" s="9" t="s">
        <v>48</v>
      </c>
      <c r="E215" s="27" t="s">
        <v>956</v>
      </c>
      <c r="F215" s="13">
        <v>260096007</v>
      </c>
      <c r="G215" s="13">
        <v>4128475</v>
      </c>
      <c r="H215" s="25" t="s">
        <v>449</v>
      </c>
      <c r="J215" s="190">
        <v>2</v>
      </c>
    </row>
    <row r="216" spans="1:10">
      <c r="A216" s="23"/>
      <c r="B216" s="25" t="s">
        <v>950</v>
      </c>
      <c r="C216" s="22" t="s">
        <v>957</v>
      </c>
      <c r="D216" s="9" t="s">
        <v>48</v>
      </c>
      <c r="E216" s="27" t="s">
        <v>958</v>
      </c>
      <c r="F216" s="13">
        <v>260104004</v>
      </c>
      <c r="G216" s="13">
        <v>4128478</v>
      </c>
      <c r="H216" s="25" t="s">
        <v>449</v>
      </c>
      <c r="J216" s="190">
        <v>2</v>
      </c>
    </row>
    <row r="217" spans="1:10">
      <c r="A217" s="23"/>
      <c r="B217" s="25" t="s">
        <v>950</v>
      </c>
      <c r="C217" s="22" t="s">
        <v>959</v>
      </c>
      <c r="D217" s="9" t="s">
        <v>48</v>
      </c>
      <c r="E217" s="27" t="s">
        <v>960</v>
      </c>
      <c r="F217" s="25">
        <v>256284001</v>
      </c>
      <c r="G217" s="25">
        <v>4104617</v>
      </c>
      <c r="H217" s="25" t="s">
        <v>449</v>
      </c>
      <c r="J217" s="190">
        <v>2</v>
      </c>
    </row>
    <row r="218" spans="1:10">
      <c r="A218" s="23"/>
      <c r="B218" s="25" t="s">
        <v>950</v>
      </c>
      <c r="C218" s="22" t="s">
        <v>961</v>
      </c>
      <c r="D218" s="9" t="s">
        <v>48</v>
      </c>
      <c r="E218" s="27" t="s">
        <v>962</v>
      </c>
      <c r="F218" s="13">
        <v>260091002</v>
      </c>
      <c r="G218" s="13">
        <v>4128472</v>
      </c>
      <c r="H218" s="25" t="s">
        <v>449</v>
      </c>
      <c r="J218" s="190">
        <v>2</v>
      </c>
    </row>
    <row r="219" spans="1:10">
      <c r="A219" s="23"/>
      <c r="B219" s="25" t="s">
        <v>950</v>
      </c>
      <c r="C219" s="22" t="s">
        <v>963</v>
      </c>
      <c r="D219" s="9" t="s">
        <v>48</v>
      </c>
      <c r="E219" s="27" t="s">
        <v>964</v>
      </c>
      <c r="F219" s="13">
        <v>260098008</v>
      </c>
      <c r="G219" s="13">
        <v>4128476</v>
      </c>
      <c r="H219" s="25" t="s">
        <v>449</v>
      </c>
      <c r="J219" s="190">
        <v>2</v>
      </c>
    </row>
    <row r="220" spans="1:10">
      <c r="A220" s="23"/>
      <c r="B220" s="25" t="s">
        <v>950</v>
      </c>
      <c r="C220" s="22" t="s">
        <v>965</v>
      </c>
      <c r="D220" s="9" t="s">
        <v>48</v>
      </c>
      <c r="E220" s="27" t="s">
        <v>966</v>
      </c>
      <c r="F220" s="13">
        <v>260097003</v>
      </c>
      <c r="G220" s="13">
        <v>4123335</v>
      </c>
      <c r="H220" s="25" t="s">
        <v>449</v>
      </c>
      <c r="J220" s="190">
        <v>2</v>
      </c>
    </row>
    <row r="221" spans="1:10">
      <c r="A221" s="23"/>
      <c r="B221" s="25" t="s">
        <v>950</v>
      </c>
      <c r="C221" s="22" t="s">
        <v>967</v>
      </c>
      <c r="D221" s="9" t="s">
        <v>48</v>
      </c>
      <c r="E221" s="22" t="s">
        <v>968</v>
      </c>
      <c r="F221" s="13">
        <v>260099000</v>
      </c>
      <c r="G221" s="13">
        <v>4128477</v>
      </c>
      <c r="H221" s="25" t="s">
        <v>449</v>
      </c>
      <c r="J221" s="190">
        <v>2</v>
      </c>
    </row>
    <row r="222" spans="1:10">
      <c r="A222" s="23"/>
      <c r="B222" s="25" t="s">
        <v>950</v>
      </c>
      <c r="C222" s="22" t="s">
        <v>969</v>
      </c>
      <c r="D222" s="9" t="s">
        <v>48</v>
      </c>
      <c r="E222" s="27" t="s">
        <v>970</v>
      </c>
      <c r="F222" s="13">
        <v>710712006</v>
      </c>
      <c r="G222" s="13">
        <v>46272364</v>
      </c>
      <c r="H222" s="25" t="s">
        <v>449</v>
      </c>
      <c r="J222" s="190">
        <v>2</v>
      </c>
    </row>
    <row r="223" spans="1:10">
      <c r="A223" s="23"/>
      <c r="B223" s="25" t="s">
        <v>950</v>
      </c>
      <c r="C223" s="22" t="s">
        <v>971</v>
      </c>
      <c r="D223" s="9" t="s">
        <v>48</v>
      </c>
      <c r="E223" s="27" t="s">
        <v>972</v>
      </c>
      <c r="F223" s="25">
        <v>260095006</v>
      </c>
      <c r="G223" s="25">
        <v>4128474</v>
      </c>
      <c r="H223" s="25" t="s">
        <v>449</v>
      </c>
      <c r="J223" s="190">
        <v>2</v>
      </c>
    </row>
    <row r="224" spans="1:10">
      <c r="A224" s="23"/>
      <c r="B224" s="25" t="s">
        <v>950</v>
      </c>
      <c r="C224" s="22" t="s">
        <v>973</v>
      </c>
      <c r="D224" s="9" t="s">
        <v>48</v>
      </c>
      <c r="E224" s="27" t="s">
        <v>974</v>
      </c>
      <c r="F224" s="30">
        <v>472744009</v>
      </c>
      <c r="G224" s="30">
        <v>3239074</v>
      </c>
      <c r="H224" s="25" t="s">
        <v>449</v>
      </c>
      <c r="J224" s="190">
        <v>2</v>
      </c>
    </row>
    <row r="225" spans="1:10">
      <c r="A225" s="23"/>
      <c r="B225" s="25" t="s">
        <v>950</v>
      </c>
      <c r="C225" s="22" t="s">
        <v>975</v>
      </c>
      <c r="D225" s="9" t="s">
        <v>48</v>
      </c>
      <c r="E225" s="27" t="s">
        <v>976</v>
      </c>
      <c r="F225" s="25">
        <v>256279007</v>
      </c>
      <c r="G225" s="25">
        <v>4116689</v>
      </c>
      <c r="H225" s="25" t="s">
        <v>449</v>
      </c>
      <c r="J225" s="190">
        <v>2</v>
      </c>
    </row>
    <row r="226" spans="1:10">
      <c r="A226" s="23"/>
      <c r="B226" s="25" t="s">
        <v>950</v>
      </c>
      <c r="C226" s="22" t="s">
        <v>977</v>
      </c>
      <c r="D226" s="9" t="s">
        <v>48</v>
      </c>
      <c r="E226" s="27" t="s">
        <v>978</v>
      </c>
      <c r="F226" s="25">
        <v>260100008</v>
      </c>
      <c r="G226" s="25">
        <v>4126503</v>
      </c>
      <c r="H226" s="25" t="s">
        <v>449</v>
      </c>
      <c r="J226" s="190">
        <v>2</v>
      </c>
    </row>
    <row r="227" spans="1:10">
      <c r="A227" s="23"/>
      <c r="B227" s="25" t="s">
        <v>950</v>
      </c>
      <c r="C227" s="22" t="s">
        <v>979</v>
      </c>
      <c r="D227" s="9" t="s">
        <v>48</v>
      </c>
      <c r="E227" s="27" t="s">
        <v>980</v>
      </c>
      <c r="F227" s="114">
        <v>260092009</v>
      </c>
      <c r="G227" s="25">
        <v>4128473</v>
      </c>
      <c r="H227" s="25" t="s">
        <v>449</v>
      </c>
      <c r="J227" s="190">
        <v>2</v>
      </c>
    </row>
    <row r="228" spans="1:10">
      <c r="A228" s="23"/>
      <c r="B228" s="25" t="s">
        <v>950</v>
      </c>
      <c r="C228" s="22" t="s">
        <v>981</v>
      </c>
      <c r="D228" s="9" t="s">
        <v>751</v>
      </c>
      <c r="E228" s="27" t="s">
        <v>982</v>
      </c>
      <c r="F228" s="30">
        <v>1094116</v>
      </c>
      <c r="G228" s="30">
        <v>40236995</v>
      </c>
      <c r="H228" s="25" t="s">
        <v>752</v>
      </c>
      <c r="J228" s="190">
        <v>2</v>
      </c>
    </row>
    <row r="229" spans="1:10">
      <c r="A229" s="23"/>
      <c r="B229" s="25" t="s">
        <v>950</v>
      </c>
      <c r="C229" s="22" t="s">
        <v>983</v>
      </c>
      <c r="D229" s="9" t="s">
        <v>48</v>
      </c>
      <c r="E229" s="27" t="s">
        <v>984</v>
      </c>
      <c r="F229" s="25">
        <v>256280005</v>
      </c>
      <c r="G229" s="25">
        <v>4117480</v>
      </c>
      <c r="H229" s="25" t="s">
        <v>449</v>
      </c>
      <c r="J229" s="190">
        <v>2</v>
      </c>
    </row>
    <row r="230" spans="1:10">
      <c r="A230" s="23"/>
      <c r="B230" s="25" t="s">
        <v>950</v>
      </c>
      <c r="C230" s="22" t="s">
        <v>985</v>
      </c>
      <c r="D230" s="9" t="s">
        <v>48</v>
      </c>
      <c r="E230" s="27" t="s">
        <v>986</v>
      </c>
      <c r="F230" s="25">
        <v>710714007</v>
      </c>
      <c r="G230" s="25">
        <v>46272366</v>
      </c>
      <c r="H230" s="25" t="s">
        <v>449</v>
      </c>
      <c r="J230" s="190">
        <v>2</v>
      </c>
    </row>
    <row r="231" spans="1:10">
      <c r="A231" s="23"/>
      <c r="B231" s="25" t="s">
        <v>950</v>
      </c>
      <c r="C231" s="22" t="s">
        <v>987</v>
      </c>
      <c r="D231" s="9" t="s">
        <v>48</v>
      </c>
      <c r="E231" s="27" t="s">
        <v>988</v>
      </c>
      <c r="F231" s="25">
        <v>260088002</v>
      </c>
      <c r="G231" s="25">
        <v>4124249</v>
      </c>
      <c r="H231" s="25" t="s">
        <v>449</v>
      </c>
      <c r="J231" s="190">
        <v>2</v>
      </c>
    </row>
    <row r="232" spans="1:10">
      <c r="A232" s="23"/>
      <c r="B232" s="25" t="s">
        <v>950</v>
      </c>
      <c r="C232" s="22" t="s">
        <v>989</v>
      </c>
      <c r="D232" s="9" t="s">
        <v>48</v>
      </c>
      <c r="E232" s="27" t="s">
        <v>990</v>
      </c>
      <c r="F232" s="25">
        <v>256281009</v>
      </c>
      <c r="G232" s="25">
        <v>4116690</v>
      </c>
      <c r="H232" s="25" t="s">
        <v>449</v>
      </c>
      <c r="J232" s="190">
        <v>2</v>
      </c>
    </row>
    <row r="233" spans="1:10">
      <c r="A233" s="23"/>
      <c r="B233" s="25" t="s">
        <v>950</v>
      </c>
      <c r="C233" s="22" t="s">
        <v>991</v>
      </c>
      <c r="D233" s="9" t="s">
        <v>48</v>
      </c>
      <c r="E233" s="27" t="s">
        <v>992</v>
      </c>
      <c r="F233" s="25">
        <v>256282002</v>
      </c>
      <c r="G233" s="25">
        <v>4117481</v>
      </c>
      <c r="H233" s="25" t="s">
        <v>449</v>
      </c>
      <c r="J233" s="190">
        <v>2</v>
      </c>
    </row>
    <row r="234" spans="1:10">
      <c r="A234" s="23"/>
      <c r="B234" s="25" t="s">
        <v>950</v>
      </c>
      <c r="C234" s="22" t="s">
        <v>993</v>
      </c>
      <c r="D234" s="9" t="s">
        <v>48</v>
      </c>
      <c r="E234" s="27" t="s">
        <v>994</v>
      </c>
      <c r="F234" s="25">
        <v>260103005</v>
      </c>
      <c r="G234" s="25">
        <v>4126505</v>
      </c>
      <c r="H234" s="25" t="s">
        <v>449</v>
      </c>
      <c r="J234" s="190">
        <v>2</v>
      </c>
    </row>
    <row r="235" spans="1:10">
      <c r="A235" s="23"/>
      <c r="B235" s="25" t="s">
        <v>950</v>
      </c>
      <c r="C235" s="15" t="s">
        <v>995</v>
      </c>
      <c r="D235" s="9"/>
      <c r="E235" s="23"/>
      <c r="F235" s="26"/>
      <c r="G235" s="24"/>
      <c r="H235" s="24"/>
      <c r="I235" s="27" t="s">
        <v>996</v>
      </c>
      <c r="J235" s="192">
        <v>1</v>
      </c>
    </row>
    <row r="236" spans="1:10">
      <c r="A236" s="23"/>
      <c r="B236" s="25" t="s">
        <v>997</v>
      </c>
      <c r="C236" s="22" t="s">
        <v>997</v>
      </c>
      <c r="D236" s="9" t="s">
        <v>48</v>
      </c>
      <c r="E236" s="27" t="s">
        <v>998</v>
      </c>
      <c r="F236" s="117">
        <v>782576004</v>
      </c>
      <c r="G236" s="30">
        <v>36684363</v>
      </c>
      <c r="H236" s="25" t="s">
        <v>449</v>
      </c>
      <c r="J236" s="190">
        <v>2</v>
      </c>
    </row>
    <row r="237" spans="1:10">
      <c r="A237" s="23"/>
      <c r="B237" s="25" t="s">
        <v>997</v>
      </c>
      <c r="C237" s="22" t="s">
        <v>999</v>
      </c>
      <c r="D237" s="9" t="s">
        <v>48</v>
      </c>
      <c r="E237" s="27" t="s">
        <v>1000</v>
      </c>
      <c r="F237" s="25">
        <v>260132008</v>
      </c>
      <c r="G237" s="25">
        <v>4125376</v>
      </c>
      <c r="H237" s="25" t="s">
        <v>449</v>
      </c>
      <c r="J237" s="190">
        <v>2</v>
      </c>
    </row>
    <row r="238" spans="1:10">
      <c r="A238" s="23"/>
      <c r="B238" s="25" t="s">
        <v>997</v>
      </c>
      <c r="C238" s="22" t="s">
        <v>1001</v>
      </c>
      <c r="D238" s="9" t="s">
        <v>48</v>
      </c>
      <c r="E238" s="27" t="s">
        <v>1002</v>
      </c>
      <c r="F238" s="25">
        <v>260124000</v>
      </c>
      <c r="G238" s="25">
        <v>4126510</v>
      </c>
      <c r="H238" s="25" t="s">
        <v>449</v>
      </c>
      <c r="J238" s="190">
        <v>2</v>
      </c>
    </row>
    <row r="239" spans="1:10">
      <c r="A239" s="23"/>
      <c r="B239" s="25" t="s">
        <v>997</v>
      </c>
      <c r="C239" s="22" t="s">
        <v>1003</v>
      </c>
      <c r="D239" s="9" t="s">
        <v>48</v>
      </c>
      <c r="E239" s="27" t="s">
        <v>1004</v>
      </c>
      <c r="F239" s="25">
        <v>256272003</v>
      </c>
      <c r="G239" s="25">
        <v>4115941</v>
      </c>
      <c r="H239" s="25" t="s">
        <v>449</v>
      </c>
      <c r="J239" s="190">
        <v>2</v>
      </c>
    </row>
    <row r="240" spans="1:10">
      <c r="A240" s="23"/>
      <c r="B240" s="25" t="s">
        <v>997</v>
      </c>
      <c r="C240" s="22" t="s">
        <v>1005</v>
      </c>
      <c r="D240" s="9" t="s">
        <v>48</v>
      </c>
      <c r="E240" s="27" t="s">
        <v>1006</v>
      </c>
      <c r="F240" s="30">
        <v>260139004</v>
      </c>
      <c r="G240" s="30">
        <v>4126514</v>
      </c>
      <c r="H240" s="25" t="s">
        <v>449</v>
      </c>
      <c r="J240" s="190">
        <v>2</v>
      </c>
    </row>
    <row r="241" spans="1:10">
      <c r="A241" s="23"/>
      <c r="B241" s="25" t="s">
        <v>997</v>
      </c>
      <c r="C241" s="22" t="s">
        <v>1007</v>
      </c>
      <c r="D241" s="9" t="s">
        <v>751</v>
      </c>
      <c r="E241" s="27" t="s">
        <v>1008</v>
      </c>
      <c r="F241" s="25">
        <v>40222427</v>
      </c>
      <c r="G241" s="25">
        <v>995747</v>
      </c>
      <c r="H241" s="25" t="s">
        <v>449</v>
      </c>
      <c r="J241" s="190">
        <v>2</v>
      </c>
    </row>
    <row r="242" spans="1:10">
      <c r="A242" s="23"/>
      <c r="B242" s="25" t="s">
        <v>997</v>
      </c>
      <c r="C242" s="22" t="s">
        <v>1009</v>
      </c>
      <c r="D242" s="9" t="s">
        <v>751</v>
      </c>
      <c r="E242" s="27" t="s">
        <v>1010</v>
      </c>
      <c r="F242" s="25">
        <v>867260</v>
      </c>
      <c r="G242" s="25">
        <v>40167729</v>
      </c>
      <c r="H242" s="25" t="s">
        <v>752</v>
      </c>
      <c r="J242" s="190">
        <v>2</v>
      </c>
    </row>
    <row r="243" spans="1:10">
      <c r="A243" s="23"/>
      <c r="B243" s="25" t="s">
        <v>997</v>
      </c>
      <c r="C243" s="22" t="s">
        <v>1011</v>
      </c>
      <c r="D243" s="9" t="s">
        <v>48</v>
      </c>
      <c r="E243" s="27" t="s">
        <v>1012</v>
      </c>
      <c r="F243" s="25">
        <v>447821000124108</v>
      </c>
      <c r="G243" s="25">
        <v>765811</v>
      </c>
      <c r="H243" s="25" t="s">
        <v>449</v>
      </c>
      <c r="J243" s="190">
        <v>2</v>
      </c>
    </row>
    <row r="244" spans="1:10">
      <c r="A244" s="23"/>
      <c r="B244" s="25" t="s">
        <v>997</v>
      </c>
      <c r="C244" s="22" t="s">
        <v>1013</v>
      </c>
      <c r="D244" s="9"/>
      <c r="F244" s="114" t="s">
        <v>653</v>
      </c>
      <c r="G244" s="114" t="s">
        <v>653</v>
      </c>
      <c r="H244" s="25"/>
      <c r="J244" s="191">
        <v>0</v>
      </c>
    </row>
    <row r="245" spans="1:10">
      <c r="A245" s="23"/>
      <c r="B245" s="25" t="s">
        <v>997</v>
      </c>
      <c r="C245" s="22" t="s">
        <v>1014</v>
      </c>
      <c r="D245" s="9" t="s">
        <v>48</v>
      </c>
      <c r="E245" s="27" t="s">
        <v>1015</v>
      </c>
      <c r="F245" s="25">
        <v>289946009</v>
      </c>
      <c r="G245" s="25">
        <v>4128339</v>
      </c>
      <c r="H245" s="25" t="s">
        <v>449</v>
      </c>
      <c r="J245" s="190">
        <v>2</v>
      </c>
    </row>
    <row r="246" spans="1:10">
      <c r="A246" s="23"/>
      <c r="B246" s="25" t="s">
        <v>997</v>
      </c>
      <c r="C246" s="22" t="s">
        <v>1016</v>
      </c>
      <c r="D246" s="9" t="s">
        <v>751</v>
      </c>
      <c r="E246" s="27" t="s">
        <v>1017</v>
      </c>
      <c r="F246" s="25">
        <v>1014191</v>
      </c>
      <c r="G246" s="25">
        <v>40228194</v>
      </c>
      <c r="H246" s="25" t="s">
        <v>752</v>
      </c>
      <c r="J246" s="190">
        <v>2</v>
      </c>
    </row>
    <row r="247" spans="1:10" ht="15.75" customHeight="1">
      <c r="A247" s="23"/>
      <c r="B247" s="21" t="s">
        <v>1018</v>
      </c>
      <c r="C247" s="20" t="s">
        <v>1019</v>
      </c>
      <c r="D247" s="9" t="s">
        <v>48</v>
      </c>
      <c r="E247" s="27" t="s">
        <v>1020</v>
      </c>
      <c r="F247" s="30">
        <v>710725003</v>
      </c>
      <c r="G247" s="24">
        <v>46272375</v>
      </c>
      <c r="H247" s="25" t="s">
        <v>449</v>
      </c>
      <c r="J247" s="190">
        <v>2</v>
      </c>
    </row>
    <row r="248" spans="1:10" ht="15.75" customHeight="1">
      <c r="A248" s="23"/>
      <c r="B248" s="21" t="s">
        <v>1018</v>
      </c>
      <c r="C248" s="18" t="s">
        <v>1021</v>
      </c>
      <c r="D248" s="9" t="s">
        <v>48</v>
      </c>
      <c r="E248" s="29" t="s">
        <v>1022</v>
      </c>
      <c r="F248" s="30">
        <v>710721007</v>
      </c>
      <c r="G248" s="24">
        <v>46272371</v>
      </c>
      <c r="H248" s="25" t="s">
        <v>449</v>
      </c>
      <c r="J248" s="190">
        <v>2</v>
      </c>
    </row>
    <row r="249" spans="1:10">
      <c r="A249" s="23"/>
      <c r="B249" s="25" t="s">
        <v>997</v>
      </c>
      <c r="C249" s="22" t="s">
        <v>1023</v>
      </c>
      <c r="D249" s="9" t="s">
        <v>48</v>
      </c>
      <c r="E249" s="27" t="s">
        <v>1024</v>
      </c>
      <c r="F249" s="25">
        <v>256262001</v>
      </c>
      <c r="G249" s="25">
        <v>4115938</v>
      </c>
      <c r="H249" s="25" t="s">
        <v>449</v>
      </c>
      <c r="J249" s="190">
        <v>2</v>
      </c>
    </row>
    <row r="250" spans="1:10">
      <c r="A250" s="23"/>
      <c r="B250" s="25" t="s">
        <v>997</v>
      </c>
      <c r="C250" s="22" t="s">
        <v>1025</v>
      </c>
      <c r="D250" s="9" t="s">
        <v>48</v>
      </c>
      <c r="E250" s="27" t="s">
        <v>1026</v>
      </c>
      <c r="F250" s="25">
        <v>712720004</v>
      </c>
      <c r="G250" s="25">
        <v>46273364</v>
      </c>
      <c r="H250" s="25" t="s">
        <v>449</v>
      </c>
      <c r="J250" s="190">
        <v>2</v>
      </c>
    </row>
    <row r="251" spans="1:10">
      <c r="A251" s="23"/>
      <c r="B251" s="25" t="s">
        <v>997</v>
      </c>
      <c r="C251" s="22" t="s">
        <v>1027</v>
      </c>
      <c r="D251" s="9" t="s">
        <v>48</v>
      </c>
      <c r="E251" s="27" t="s">
        <v>1028</v>
      </c>
      <c r="F251" s="25">
        <v>289949002</v>
      </c>
      <c r="G251" s="25">
        <v>4129502</v>
      </c>
      <c r="H251" s="25" t="s">
        <v>449</v>
      </c>
      <c r="J251" s="190">
        <v>2</v>
      </c>
    </row>
    <row r="252" spans="1:10">
      <c r="A252" s="23"/>
      <c r="B252" s="25" t="s">
        <v>997</v>
      </c>
      <c r="C252" s="18" t="s">
        <v>1029</v>
      </c>
      <c r="D252" s="9" t="s">
        <v>751</v>
      </c>
      <c r="E252" s="27" t="s">
        <v>1030</v>
      </c>
      <c r="F252" s="30">
        <v>852704</v>
      </c>
      <c r="G252" s="30">
        <v>40161654</v>
      </c>
      <c r="H252" s="25" t="s">
        <v>752</v>
      </c>
      <c r="J252" s="190">
        <v>2</v>
      </c>
    </row>
    <row r="253" spans="1:10">
      <c r="A253" s="23"/>
      <c r="B253" s="25" t="s">
        <v>997</v>
      </c>
      <c r="C253" s="22" t="s">
        <v>1031</v>
      </c>
      <c r="D253" s="9" t="s">
        <v>48</v>
      </c>
      <c r="E253" s="27" t="s">
        <v>1032</v>
      </c>
      <c r="F253" s="25">
        <v>710732007</v>
      </c>
      <c r="G253" s="4">
        <v>46273893</v>
      </c>
      <c r="H253" s="25" t="s">
        <v>449</v>
      </c>
      <c r="J253" s="190">
        <v>2</v>
      </c>
    </row>
    <row r="254" spans="1:10">
      <c r="A254" s="23"/>
      <c r="B254" s="25" t="s">
        <v>997</v>
      </c>
      <c r="C254" s="22" t="s">
        <v>1033</v>
      </c>
      <c r="D254" s="9" t="s">
        <v>48</v>
      </c>
      <c r="E254" s="27" t="s">
        <v>1034</v>
      </c>
      <c r="F254" s="25">
        <v>289948005</v>
      </c>
      <c r="G254" s="25">
        <v>4128340</v>
      </c>
      <c r="H254" s="25" t="s">
        <v>449</v>
      </c>
      <c r="J254" s="190">
        <v>2</v>
      </c>
    </row>
    <row r="255" spans="1:10">
      <c r="A255" s="23"/>
      <c r="B255" s="25" t="s">
        <v>997</v>
      </c>
      <c r="C255" s="22" t="s">
        <v>1035</v>
      </c>
      <c r="D255" s="9" t="s">
        <v>48</v>
      </c>
      <c r="E255" s="27" t="s">
        <v>1036</v>
      </c>
      <c r="F255" s="25">
        <v>256272003</v>
      </c>
      <c r="G255" s="25">
        <v>4115941</v>
      </c>
      <c r="H255" s="25" t="s">
        <v>449</v>
      </c>
      <c r="J255" s="190">
        <v>2</v>
      </c>
    </row>
    <row r="256" spans="1:10">
      <c r="A256" s="23"/>
      <c r="B256" s="25" t="s">
        <v>997</v>
      </c>
      <c r="C256" s="22" t="s">
        <v>1037</v>
      </c>
      <c r="D256" s="9" t="s">
        <v>48</v>
      </c>
      <c r="E256" s="27" t="s">
        <v>1038</v>
      </c>
      <c r="F256" s="25">
        <v>260131001</v>
      </c>
      <c r="G256" s="25">
        <v>4123342</v>
      </c>
      <c r="H256" s="25" t="s">
        <v>449</v>
      </c>
      <c r="J256" s="190">
        <v>2</v>
      </c>
    </row>
    <row r="257" spans="1:10">
      <c r="A257" s="23"/>
      <c r="B257" s="25" t="s">
        <v>997</v>
      </c>
      <c r="C257" s="22" t="s">
        <v>1039</v>
      </c>
      <c r="D257" s="9" t="s">
        <v>48</v>
      </c>
      <c r="E257" s="27" t="s">
        <v>1040</v>
      </c>
      <c r="F257" s="25">
        <v>256266003</v>
      </c>
      <c r="G257" s="25">
        <v>4117474</v>
      </c>
      <c r="H257" s="25" t="s">
        <v>449</v>
      </c>
      <c r="J257" s="190">
        <v>2</v>
      </c>
    </row>
    <row r="258" spans="1:10">
      <c r="A258" s="23"/>
      <c r="B258" s="25" t="s">
        <v>997</v>
      </c>
      <c r="C258" s="22" t="s">
        <v>1041</v>
      </c>
      <c r="D258" s="9" t="s">
        <v>48</v>
      </c>
      <c r="E258" s="27" t="s">
        <v>1042</v>
      </c>
      <c r="F258" s="25">
        <v>710722000</v>
      </c>
      <c r="G258" s="25">
        <v>46272372</v>
      </c>
      <c r="H258" s="25" t="s">
        <v>449</v>
      </c>
      <c r="J258" s="190">
        <v>2</v>
      </c>
    </row>
    <row r="259" spans="1:10">
      <c r="A259" s="23"/>
      <c r="B259" s="25" t="s">
        <v>997</v>
      </c>
      <c r="C259" s="22" t="s">
        <v>1043</v>
      </c>
      <c r="D259" s="9" t="s">
        <v>48</v>
      </c>
      <c r="E259" s="27" t="s">
        <v>1044</v>
      </c>
      <c r="F259" s="25">
        <v>852324</v>
      </c>
      <c r="G259" s="25">
        <v>40161781</v>
      </c>
      <c r="H259" s="25" t="s">
        <v>752</v>
      </c>
      <c r="J259" s="190">
        <v>2</v>
      </c>
    </row>
    <row r="260" spans="1:10">
      <c r="A260" s="23"/>
      <c r="B260" s="25" t="s">
        <v>997</v>
      </c>
      <c r="C260" s="22" t="s">
        <v>1045</v>
      </c>
      <c r="D260" s="9" t="s">
        <v>48</v>
      </c>
      <c r="E260" s="27" t="s">
        <v>1046</v>
      </c>
      <c r="F260" s="25">
        <v>256263006</v>
      </c>
      <c r="G260" s="25">
        <v>4117473</v>
      </c>
      <c r="H260" s="25" t="s">
        <v>449</v>
      </c>
      <c r="J260" s="190">
        <v>2</v>
      </c>
    </row>
    <row r="261" spans="1:10">
      <c r="A261" s="23"/>
      <c r="B261" s="25" t="s">
        <v>997</v>
      </c>
      <c r="C261" s="22" t="s">
        <v>1047</v>
      </c>
      <c r="D261" s="9" t="s">
        <v>48</v>
      </c>
      <c r="E261" s="27" t="s">
        <v>1048</v>
      </c>
      <c r="F261" s="25">
        <v>256302001</v>
      </c>
      <c r="G261" s="25">
        <v>4103770</v>
      </c>
      <c r="H261" s="25" t="s">
        <v>449</v>
      </c>
      <c r="J261" s="190">
        <v>2</v>
      </c>
    </row>
    <row r="262" spans="1:10">
      <c r="A262" s="23"/>
      <c r="B262" s="25" t="s">
        <v>997</v>
      </c>
      <c r="C262" s="22" t="s">
        <v>1049</v>
      </c>
      <c r="D262" s="9" t="s">
        <v>48</v>
      </c>
      <c r="E262" s="27" t="s">
        <v>1022</v>
      </c>
      <c r="F262" s="25">
        <v>710721007</v>
      </c>
      <c r="G262" s="25">
        <v>46272371</v>
      </c>
      <c r="H262" s="25" t="s">
        <v>449</v>
      </c>
      <c r="J262" s="190">
        <v>2</v>
      </c>
    </row>
    <row r="263" spans="1:10">
      <c r="A263" s="23"/>
      <c r="B263" s="25" t="s">
        <v>997</v>
      </c>
      <c r="C263" s="22" t="s">
        <v>1050</v>
      </c>
      <c r="D263" s="9" t="s">
        <v>48</v>
      </c>
      <c r="E263" s="27" t="s">
        <v>1051</v>
      </c>
      <c r="F263" s="25">
        <v>260136006</v>
      </c>
      <c r="G263" s="25">
        <v>4123343</v>
      </c>
      <c r="H263" s="25" t="s">
        <v>449</v>
      </c>
      <c r="J263" s="190">
        <v>2</v>
      </c>
    </row>
    <row r="264" spans="1:10">
      <c r="A264" s="23"/>
      <c r="B264" s="25" t="s">
        <v>997</v>
      </c>
      <c r="C264" s="22" t="s">
        <v>1052</v>
      </c>
      <c r="D264" s="9" t="s">
        <v>48</v>
      </c>
      <c r="E264" s="27" t="s">
        <v>1053</v>
      </c>
      <c r="F264" s="25">
        <v>260130000</v>
      </c>
      <c r="G264" s="25">
        <v>4128600</v>
      </c>
      <c r="H264" s="25" t="s">
        <v>449</v>
      </c>
      <c r="J264" s="190">
        <v>2</v>
      </c>
    </row>
    <row r="265" spans="1:10">
      <c r="A265" s="23"/>
      <c r="B265" s="25" t="s">
        <v>997</v>
      </c>
      <c r="C265" s="22" t="s">
        <v>1054</v>
      </c>
      <c r="D265" s="9" t="s">
        <v>48</v>
      </c>
      <c r="E265" s="27" t="s">
        <v>1055</v>
      </c>
      <c r="F265" s="25">
        <v>289951003</v>
      </c>
      <c r="G265" s="25">
        <v>4128341</v>
      </c>
      <c r="H265" s="25" t="s">
        <v>449</v>
      </c>
      <c r="J265" s="190">
        <v>2</v>
      </c>
    </row>
    <row r="266" spans="1:10">
      <c r="A266" s="23"/>
      <c r="B266" s="25" t="s">
        <v>997</v>
      </c>
      <c r="C266" s="22" t="s">
        <v>1056</v>
      </c>
      <c r="D266" s="9" t="s">
        <v>48</v>
      </c>
      <c r="E266" s="27" t="s">
        <v>1057</v>
      </c>
      <c r="F266" s="25">
        <v>256275001</v>
      </c>
      <c r="G266" s="25">
        <v>4117477</v>
      </c>
      <c r="H266" s="25" t="s">
        <v>449</v>
      </c>
      <c r="J266" s="190">
        <v>2</v>
      </c>
    </row>
    <row r="267" spans="1:10">
      <c r="A267" s="23"/>
      <c r="B267" s="25" t="s">
        <v>997</v>
      </c>
      <c r="C267" s="22" t="s">
        <v>1058</v>
      </c>
      <c r="D267" s="9" t="s">
        <v>751</v>
      </c>
      <c r="E267" s="27" t="s">
        <v>1059</v>
      </c>
      <c r="F267" s="25">
        <v>900788</v>
      </c>
      <c r="G267" s="25">
        <v>40172372</v>
      </c>
      <c r="H267" s="25" t="s">
        <v>752</v>
      </c>
      <c r="J267" s="190">
        <v>2</v>
      </c>
    </row>
    <row r="268" spans="1:10">
      <c r="A268" s="23"/>
      <c r="B268" s="25" t="s">
        <v>997</v>
      </c>
      <c r="C268" s="22" t="s">
        <v>1060</v>
      </c>
      <c r="D268" s="9" t="s">
        <v>48</v>
      </c>
      <c r="E268" s="27" t="s">
        <v>1061</v>
      </c>
      <c r="F268" s="25">
        <v>260134009</v>
      </c>
      <c r="G268" s="25">
        <v>4126512</v>
      </c>
      <c r="H268" s="25" t="s">
        <v>449</v>
      </c>
      <c r="J268" s="190">
        <v>2</v>
      </c>
    </row>
    <row r="269" spans="1:10">
      <c r="A269" s="23"/>
      <c r="B269" s="25" t="s">
        <v>997</v>
      </c>
      <c r="C269" s="22" t="s">
        <v>1062</v>
      </c>
      <c r="D269" s="9" t="s">
        <v>48</v>
      </c>
      <c r="E269" s="27" t="s">
        <v>1063</v>
      </c>
      <c r="F269" s="25">
        <v>260133003</v>
      </c>
      <c r="G269" s="25">
        <v>4125377</v>
      </c>
      <c r="H269" s="25" t="s">
        <v>449</v>
      </c>
      <c r="J269" s="190">
        <v>2</v>
      </c>
    </row>
    <row r="270" spans="1:10">
      <c r="A270" s="23"/>
      <c r="B270" s="25" t="s">
        <v>997</v>
      </c>
      <c r="C270" s="22" t="s">
        <v>1064</v>
      </c>
      <c r="D270" s="9" t="s">
        <v>48</v>
      </c>
      <c r="E270" s="27" t="s">
        <v>1065</v>
      </c>
      <c r="F270" s="30">
        <v>260142005</v>
      </c>
      <c r="G270" s="30">
        <v>4126515</v>
      </c>
      <c r="H270" s="25" t="s">
        <v>449</v>
      </c>
      <c r="J270" s="190">
        <v>2</v>
      </c>
    </row>
    <row r="271" spans="1:10">
      <c r="A271" s="23"/>
      <c r="B271" s="25" t="s">
        <v>997</v>
      </c>
      <c r="C271" s="22" t="s">
        <v>1066</v>
      </c>
      <c r="D271" s="9" t="s">
        <v>48</v>
      </c>
      <c r="E271" s="27" t="s">
        <v>1067</v>
      </c>
      <c r="F271" s="25">
        <v>260125004</v>
      </c>
      <c r="G271" s="25">
        <v>4128485</v>
      </c>
      <c r="H271" s="25" t="s">
        <v>449</v>
      </c>
      <c r="J271" s="190">
        <v>2</v>
      </c>
    </row>
    <row r="272" spans="1:10">
      <c r="A272" s="23"/>
      <c r="B272" s="25" t="s">
        <v>997</v>
      </c>
      <c r="C272" s="22" t="s">
        <v>1068</v>
      </c>
      <c r="D272" s="9" t="s">
        <v>48</v>
      </c>
      <c r="E272" s="27" t="s">
        <v>1069</v>
      </c>
      <c r="F272" s="25">
        <v>260137002</v>
      </c>
      <c r="G272" s="25">
        <v>4125379</v>
      </c>
      <c r="H272" s="25" t="s">
        <v>449</v>
      </c>
      <c r="J272" s="190">
        <v>2</v>
      </c>
    </row>
    <row r="273" spans="1:10">
      <c r="A273" s="23"/>
      <c r="B273" s="25" t="s">
        <v>997</v>
      </c>
      <c r="C273" s="22" t="s">
        <v>1070</v>
      </c>
      <c r="D273" s="9" t="s">
        <v>48</v>
      </c>
      <c r="E273" s="27" t="s">
        <v>1071</v>
      </c>
      <c r="F273" s="25">
        <v>256270006</v>
      </c>
      <c r="G273" s="25">
        <v>4116684</v>
      </c>
      <c r="H273" s="25" t="s">
        <v>449</v>
      </c>
      <c r="J273" s="190">
        <v>2</v>
      </c>
    </row>
    <row r="274" spans="1:10">
      <c r="A274" s="23"/>
      <c r="B274" s="25" t="s">
        <v>997</v>
      </c>
      <c r="C274" s="22" t="s">
        <v>1072</v>
      </c>
      <c r="D274" s="9" t="s">
        <v>48</v>
      </c>
      <c r="E274" s="27" t="s">
        <v>1073</v>
      </c>
      <c r="F274" s="30">
        <v>289953000</v>
      </c>
      <c r="G274" s="30">
        <v>4124803</v>
      </c>
      <c r="H274" s="25" t="s">
        <v>449</v>
      </c>
      <c r="J274" s="190">
        <v>2</v>
      </c>
    </row>
    <row r="275" spans="1:10">
      <c r="A275" s="23"/>
      <c r="B275" s="25" t="s">
        <v>997</v>
      </c>
      <c r="C275" s="22" t="s">
        <v>1074</v>
      </c>
      <c r="D275" s="9" t="s">
        <v>48</v>
      </c>
      <c r="E275" s="27" t="s">
        <v>1075</v>
      </c>
      <c r="F275" s="25">
        <v>260126003</v>
      </c>
      <c r="G275" s="25">
        <v>4123341</v>
      </c>
      <c r="H275" s="25" t="s">
        <v>449</v>
      </c>
      <c r="J275" s="190">
        <v>2</v>
      </c>
    </row>
    <row r="276" spans="1:10">
      <c r="A276" s="23"/>
      <c r="B276" s="25" t="s">
        <v>997</v>
      </c>
      <c r="C276" s="22" t="s">
        <v>1076</v>
      </c>
      <c r="D276" s="9" t="s">
        <v>48</v>
      </c>
      <c r="E276" s="27" t="s">
        <v>1077</v>
      </c>
      <c r="F276" s="25">
        <v>260135005</v>
      </c>
      <c r="G276" s="25">
        <v>4125378</v>
      </c>
      <c r="H276" s="25" t="s">
        <v>449</v>
      </c>
      <c r="J276" s="190">
        <v>2</v>
      </c>
    </row>
    <row r="277" spans="1:10">
      <c r="A277" s="23"/>
      <c r="B277" s="25" t="s">
        <v>997</v>
      </c>
      <c r="C277" s="22" t="s">
        <v>1078</v>
      </c>
      <c r="D277" s="9" t="s">
        <v>48</v>
      </c>
      <c r="E277" s="27" t="s">
        <v>1079</v>
      </c>
      <c r="F277" s="25">
        <v>472734007</v>
      </c>
      <c r="G277" s="25">
        <v>3388475</v>
      </c>
      <c r="H277" s="25" t="s">
        <v>449</v>
      </c>
      <c r="J277" s="190">
        <v>2</v>
      </c>
    </row>
    <row r="278" spans="1:10">
      <c r="A278" s="23"/>
      <c r="B278" s="25" t="s">
        <v>997</v>
      </c>
      <c r="C278" s="22" t="s">
        <v>1080</v>
      </c>
      <c r="D278" s="9" t="s">
        <v>48</v>
      </c>
      <c r="E278" s="27" t="s">
        <v>1081</v>
      </c>
      <c r="F278" s="25">
        <v>256267007</v>
      </c>
      <c r="G278" s="25">
        <v>4115940</v>
      </c>
      <c r="H278" s="25" t="s">
        <v>449</v>
      </c>
      <c r="J278" s="190">
        <v>2</v>
      </c>
    </row>
    <row r="279" spans="1:10">
      <c r="A279" s="23"/>
      <c r="B279" s="25" t="s">
        <v>997</v>
      </c>
      <c r="C279" s="22" t="s">
        <v>1082</v>
      </c>
      <c r="D279" s="9" t="s">
        <v>751</v>
      </c>
      <c r="E279" s="27" t="s">
        <v>1083</v>
      </c>
      <c r="F279" s="25">
        <v>852622</v>
      </c>
      <c r="G279" s="25">
        <v>40162001</v>
      </c>
      <c r="H279" s="25" t="s">
        <v>752</v>
      </c>
      <c r="J279" s="190">
        <v>2</v>
      </c>
    </row>
    <row r="280" spans="1:10">
      <c r="A280" s="23"/>
      <c r="B280" s="25" t="s">
        <v>997</v>
      </c>
      <c r="C280" s="22" t="s">
        <v>1084</v>
      </c>
      <c r="D280" s="9" t="s">
        <v>48</v>
      </c>
      <c r="E280" s="27" t="s">
        <v>1085</v>
      </c>
      <c r="F280" s="25">
        <v>260138007</v>
      </c>
      <c r="G280" s="25">
        <v>4126513</v>
      </c>
      <c r="H280" s="25" t="s">
        <v>449</v>
      </c>
      <c r="J280" s="190">
        <v>2</v>
      </c>
    </row>
    <row r="281" spans="1:10">
      <c r="A281" s="23"/>
      <c r="B281" s="25" t="s">
        <v>997</v>
      </c>
      <c r="C281" s="22" t="s">
        <v>1086</v>
      </c>
      <c r="D281" s="9" t="s">
        <v>751</v>
      </c>
      <c r="E281" s="27" t="s">
        <v>1087</v>
      </c>
      <c r="F281" s="30">
        <v>852609</v>
      </c>
      <c r="G281" s="30">
        <v>40161910</v>
      </c>
      <c r="H281" s="25" t="s">
        <v>752</v>
      </c>
      <c r="J281" s="190">
        <v>2</v>
      </c>
    </row>
    <row r="282" spans="1:10">
      <c r="A282" s="23"/>
      <c r="B282" s="25" t="s">
        <v>997</v>
      </c>
      <c r="C282" s="22" t="s">
        <v>1088</v>
      </c>
      <c r="D282" s="9" t="s">
        <v>751</v>
      </c>
      <c r="E282" s="27" t="s">
        <v>1089</v>
      </c>
      <c r="F282" s="25">
        <v>852680</v>
      </c>
      <c r="G282" s="25">
        <v>40161918</v>
      </c>
      <c r="H282" s="25" t="s">
        <v>752</v>
      </c>
      <c r="J282" s="190">
        <v>2</v>
      </c>
    </row>
    <row r="283" spans="1:10">
      <c r="A283" s="23"/>
      <c r="B283" s="25" t="s">
        <v>997</v>
      </c>
      <c r="C283" s="22" t="s">
        <v>1090</v>
      </c>
      <c r="D283" s="9" t="s">
        <v>751</v>
      </c>
      <c r="E283" s="27" t="s">
        <v>1091</v>
      </c>
      <c r="F283" s="25">
        <v>852367</v>
      </c>
      <c r="G283" s="25">
        <v>40161463</v>
      </c>
      <c r="H283" s="25" t="s">
        <v>752</v>
      </c>
      <c r="J283" s="190">
        <v>2</v>
      </c>
    </row>
    <row r="284" spans="1:10">
      <c r="A284" s="23"/>
      <c r="B284" s="25" t="s">
        <v>997</v>
      </c>
      <c r="C284" s="22" t="s">
        <v>1092</v>
      </c>
      <c r="D284" s="9" t="s">
        <v>751</v>
      </c>
      <c r="E284" s="27" t="s">
        <v>1093</v>
      </c>
      <c r="F284" s="25">
        <v>897499</v>
      </c>
      <c r="G284" s="25">
        <v>40171783</v>
      </c>
      <c r="H284" s="25" t="s">
        <v>752</v>
      </c>
      <c r="J284" s="190">
        <v>2</v>
      </c>
    </row>
    <row r="285" spans="1:10">
      <c r="A285" s="23"/>
      <c r="B285" s="25" t="s">
        <v>997</v>
      </c>
      <c r="C285" s="22" t="s">
        <v>1094</v>
      </c>
      <c r="D285" s="9" t="s">
        <v>48</v>
      </c>
      <c r="E285" s="27" t="s">
        <v>1095</v>
      </c>
      <c r="F285" s="30">
        <v>256273008</v>
      </c>
      <c r="G285" s="30">
        <v>4116686</v>
      </c>
      <c r="H285" s="25" t="s">
        <v>449</v>
      </c>
      <c r="J285" s="190">
        <v>2</v>
      </c>
    </row>
    <row r="286" spans="1:10">
      <c r="A286" s="23"/>
      <c r="B286" s="25" t="s">
        <v>997</v>
      </c>
      <c r="C286" s="22" t="s">
        <v>1096</v>
      </c>
      <c r="D286" s="9" t="s">
        <v>751</v>
      </c>
      <c r="E286" s="27" t="s">
        <v>1097</v>
      </c>
      <c r="F286" s="25">
        <v>852627</v>
      </c>
      <c r="G286" s="25">
        <v>40162083</v>
      </c>
      <c r="H286" s="25" t="s">
        <v>752</v>
      </c>
      <c r="J286" s="190">
        <v>2</v>
      </c>
    </row>
    <row r="287" spans="1:10">
      <c r="A287" s="23"/>
      <c r="B287" s="25" t="s">
        <v>997</v>
      </c>
      <c r="C287" s="22" t="s">
        <v>1098</v>
      </c>
      <c r="D287" s="9" t="s">
        <v>48</v>
      </c>
      <c r="E287" s="27" t="s">
        <v>1099</v>
      </c>
      <c r="F287" s="25">
        <v>260127007</v>
      </c>
      <c r="G287" s="25">
        <v>4126511</v>
      </c>
      <c r="H287" s="25" t="s">
        <v>449</v>
      </c>
      <c r="J287" s="190">
        <v>2</v>
      </c>
    </row>
    <row r="288" spans="1:10">
      <c r="A288" s="23"/>
      <c r="B288" s="25" t="s">
        <v>997</v>
      </c>
      <c r="C288" s="22" t="s">
        <v>1100</v>
      </c>
      <c r="D288" s="9" t="s">
        <v>48</v>
      </c>
      <c r="E288" s="27" t="s">
        <v>1101</v>
      </c>
      <c r="F288" s="25">
        <v>260128002</v>
      </c>
      <c r="G288" s="25">
        <v>4125375</v>
      </c>
      <c r="H288" s="25" t="s">
        <v>449</v>
      </c>
      <c r="J288" s="190">
        <v>2</v>
      </c>
    </row>
    <row r="289" spans="1:10">
      <c r="A289" s="23"/>
      <c r="B289" s="25" t="s">
        <v>997</v>
      </c>
      <c r="C289" s="22" t="s">
        <v>1102</v>
      </c>
      <c r="D289" s="9" t="s">
        <v>751</v>
      </c>
      <c r="E289" s="27" t="s">
        <v>1103</v>
      </c>
      <c r="F289" s="25">
        <v>852193</v>
      </c>
      <c r="G289" s="25">
        <v>40162128</v>
      </c>
      <c r="H289" s="25" t="s">
        <v>752</v>
      </c>
      <c r="J289" s="190">
        <v>2</v>
      </c>
    </row>
    <row r="290" spans="1:10">
      <c r="A290" s="23"/>
      <c r="B290" s="25" t="s">
        <v>997</v>
      </c>
      <c r="C290" s="22" t="s">
        <v>1104</v>
      </c>
      <c r="D290" s="9" t="s">
        <v>48</v>
      </c>
      <c r="E290" s="27" t="s">
        <v>1105</v>
      </c>
      <c r="F290" s="25">
        <v>472721006</v>
      </c>
      <c r="G290" s="25">
        <v>3346531</v>
      </c>
      <c r="H290" s="25" t="s">
        <v>449</v>
      </c>
      <c r="J290" s="190">
        <v>2</v>
      </c>
    </row>
    <row r="291" spans="1:10">
      <c r="A291" s="23"/>
      <c r="B291" s="25" t="s">
        <v>997</v>
      </c>
      <c r="C291" s="22" t="s">
        <v>1106</v>
      </c>
      <c r="D291" s="9" t="s">
        <v>48</v>
      </c>
      <c r="E291" s="27" t="s">
        <v>1107</v>
      </c>
      <c r="F291" s="25">
        <v>260129005</v>
      </c>
      <c r="G291" s="25">
        <v>4128486</v>
      </c>
      <c r="H291" s="25" t="s">
        <v>449</v>
      </c>
      <c r="J291" s="190">
        <v>2</v>
      </c>
    </row>
    <row r="292" spans="1:10">
      <c r="A292" s="23"/>
      <c r="B292" s="25" t="s">
        <v>997</v>
      </c>
      <c r="C292" s="22" t="s">
        <v>1108</v>
      </c>
      <c r="D292" s="9" t="s">
        <v>48</v>
      </c>
      <c r="E292" s="27" t="s">
        <v>1109</v>
      </c>
      <c r="F292" s="25">
        <v>256271005</v>
      </c>
      <c r="G292" s="25">
        <v>4116685</v>
      </c>
      <c r="H292" s="25" t="s">
        <v>449</v>
      </c>
      <c r="J292" s="190">
        <v>2</v>
      </c>
    </row>
    <row r="293" spans="1:10">
      <c r="A293" s="23"/>
      <c r="B293" s="25" t="s">
        <v>997</v>
      </c>
      <c r="C293" s="22" t="s">
        <v>1110</v>
      </c>
      <c r="D293" s="9" t="s">
        <v>751</v>
      </c>
      <c r="E293" s="27" t="s">
        <v>1111</v>
      </c>
      <c r="F293" s="30">
        <v>867311</v>
      </c>
      <c r="G293" s="30">
        <v>40167574</v>
      </c>
      <c r="H293" s="30" t="s">
        <v>752</v>
      </c>
      <c r="J293" s="190">
        <v>2</v>
      </c>
    </row>
    <row r="294" spans="1:10">
      <c r="A294" s="23"/>
      <c r="B294" s="25" t="s">
        <v>997</v>
      </c>
      <c r="C294" s="22" t="s">
        <v>1112</v>
      </c>
      <c r="D294" s="9"/>
      <c r="E294" s="23"/>
      <c r="F294" s="26"/>
      <c r="G294" s="24"/>
      <c r="H294" s="24"/>
      <c r="I294" s="27" t="s">
        <v>996</v>
      </c>
      <c r="J294" s="192">
        <v>1</v>
      </c>
    </row>
    <row r="295" spans="1:10">
      <c r="A295" s="23"/>
      <c r="B295" s="25" t="s">
        <v>1113</v>
      </c>
      <c r="C295" s="31" t="s">
        <v>1113</v>
      </c>
      <c r="D295" s="9" t="s">
        <v>48</v>
      </c>
      <c r="E295" s="23" t="s">
        <v>1114</v>
      </c>
      <c r="F295" s="26">
        <v>419604006</v>
      </c>
      <c r="G295" s="24">
        <v>4304558</v>
      </c>
      <c r="H295" s="25" t="s">
        <v>449</v>
      </c>
      <c r="J295" s="190">
        <v>2</v>
      </c>
    </row>
    <row r="296" spans="1:10">
      <c r="A296" s="23"/>
      <c r="B296" s="25" t="s">
        <v>1113</v>
      </c>
      <c r="C296" s="22" t="s">
        <v>1115</v>
      </c>
      <c r="D296" s="9" t="s">
        <v>48</v>
      </c>
      <c r="E296" s="27" t="s">
        <v>1116</v>
      </c>
      <c r="F296" s="25">
        <v>447851000124104</v>
      </c>
      <c r="G296" s="25">
        <v>763858</v>
      </c>
      <c r="H296" s="25" t="s">
        <v>449</v>
      </c>
      <c r="J296" s="190">
        <v>2</v>
      </c>
    </row>
    <row r="297" spans="1:10">
      <c r="A297" s="22"/>
      <c r="B297" s="25" t="s">
        <v>1113</v>
      </c>
      <c r="C297" s="22" t="s">
        <v>1117</v>
      </c>
      <c r="D297" s="9" t="s">
        <v>48</v>
      </c>
      <c r="F297" s="25">
        <v>22924007</v>
      </c>
      <c r="G297" s="25">
        <v>4042216</v>
      </c>
      <c r="H297" s="25" t="s">
        <v>449</v>
      </c>
      <c r="J297" s="190">
        <v>2</v>
      </c>
    </row>
    <row r="298" spans="1:10">
      <c r="A298" s="23"/>
      <c r="B298" s="25" t="s">
        <v>1113</v>
      </c>
      <c r="C298" s="22" t="s">
        <v>1118</v>
      </c>
      <c r="D298" s="9" t="s">
        <v>48</v>
      </c>
      <c r="E298" s="27" t="s">
        <v>811</v>
      </c>
      <c r="F298" s="25">
        <v>710902006</v>
      </c>
      <c r="G298" s="25">
        <v>46272524</v>
      </c>
      <c r="H298" s="25" t="s">
        <v>449</v>
      </c>
      <c r="J298" s="190">
        <v>2</v>
      </c>
    </row>
    <row r="299" spans="1:10">
      <c r="A299" s="23"/>
      <c r="B299" s="25" t="s">
        <v>1113</v>
      </c>
      <c r="C299" s="22" t="s">
        <v>1119</v>
      </c>
      <c r="D299" s="9" t="s">
        <v>751</v>
      </c>
      <c r="E299" s="27" t="s">
        <v>1120</v>
      </c>
      <c r="F299" s="26">
        <v>851926</v>
      </c>
      <c r="G299" s="26">
        <v>40161694</v>
      </c>
      <c r="H299" s="26" t="s">
        <v>752</v>
      </c>
      <c r="J299" s="190">
        <v>2</v>
      </c>
    </row>
    <row r="300" spans="1:10">
      <c r="A300" s="23"/>
      <c r="B300" s="25" t="s">
        <v>1113</v>
      </c>
      <c r="C300" s="22" t="s">
        <v>1121</v>
      </c>
      <c r="D300" s="9" t="s">
        <v>48</v>
      </c>
      <c r="E300" s="27" t="s">
        <v>1122</v>
      </c>
      <c r="F300" s="25">
        <v>260112007</v>
      </c>
      <c r="G300" s="25">
        <v>4128479</v>
      </c>
      <c r="H300" s="25" t="s">
        <v>449</v>
      </c>
      <c r="J300" s="190">
        <v>2</v>
      </c>
    </row>
    <row r="301" spans="1:10">
      <c r="A301" s="23"/>
      <c r="B301" s="25" t="s">
        <v>1113</v>
      </c>
      <c r="C301" s="22" t="s">
        <v>1123</v>
      </c>
      <c r="D301" s="9" t="s">
        <v>48</v>
      </c>
      <c r="E301" s="27" t="s">
        <v>1124</v>
      </c>
      <c r="F301" s="25">
        <v>256299001</v>
      </c>
      <c r="G301" s="25">
        <v>4106291</v>
      </c>
      <c r="H301" s="25" t="s">
        <v>449</v>
      </c>
      <c r="J301" s="190">
        <v>2</v>
      </c>
    </row>
    <row r="302" spans="1:10">
      <c r="A302" s="23"/>
      <c r="B302" s="25" t="s">
        <v>1113</v>
      </c>
      <c r="C302" s="22" t="s">
        <v>1125</v>
      </c>
      <c r="D302" s="9" t="s">
        <v>48</v>
      </c>
      <c r="E302" s="27" t="s">
        <v>1126</v>
      </c>
      <c r="F302" s="25">
        <v>256303006</v>
      </c>
      <c r="G302" s="25">
        <v>4103592</v>
      </c>
      <c r="H302" s="25" t="s">
        <v>449</v>
      </c>
      <c r="J302" s="190">
        <v>2</v>
      </c>
    </row>
    <row r="303" spans="1:10">
      <c r="A303" s="23"/>
      <c r="B303" s="25" t="s">
        <v>1113</v>
      </c>
      <c r="C303" s="22" t="s">
        <v>1127</v>
      </c>
      <c r="D303" s="9" t="s">
        <v>48</v>
      </c>
      <c r="E303" s="27" t="s">
        <v>1128</v>
      </c>
      <c r="F303" s="25">
        <v>256297004</v>
      </c>
      <c r="G303" s="25">
        <v>4104621</v>
      </c>
      <c r="H303" s="25" t="s">
        <v>449</v>
      </c>
      <c r="J303" s="190">
        <v>2</v>
      </c>
    </row>
    <row r="304" spans="1:10">
      <c r="A304" s="23"/>
      <c r="B304" s="25" t="s">
        <v>1113</v>
      </c>
      <c r="C304" s="22" t="s">
        <v>1129</v>
      </c>
      <c r="D304" s="9" t="s">
        <v>48</v>
      </c>
      <c r="F304" s="26">
        <v>256082005</v>
      </c>
      <c r="G304" s="26">
        <v>4116538</v>
      </c>
      <c r="H304" s="26"/>
      <c r="J304" s="190">
        <v>2</v>
      </c>
    </row>
    <row r="305" spans="1:10">
      <c r="A305" s="23"/>
      <c r="B305" s="25" t="s">
        <v>1113</v>
      </c>
      <c r="C305" s="22" t="s">
        <v>1130</v>
      </c>
      <c r="D305" s="9" t="s">
        <v>48</v>
      </c>
      <c r="E305" s="27" t="s">
        <v>1131</v>
      </c>
      <c r="F305" s="25">
        <v>260107006</v>
      </c>
      <c r="G305" s="25">
        <v>4125372</v>
      </c>
      <c r="H305" s="25" t="s">
        <v>449</v>
      </c>
      <c r="J305" s="190">
        <v>2</v>
      </c>
    </row>
    <row r="306" spans="1:10">
      <c r="A306" s="23"/>
      <c r="B306" s="25" t="s">
        <v>1113</v>
      </c>
      <c r="C306" s="22" t="s">
        <v>1132</v>
      </c>
      <c r="D306" s="9" t="s">
        <v>48</v>
      </c>
      <c r="E306" s="27" t="s">
        <v>1133</v>
      </c>
      <c r="F306" s="114">
        <v>260116005</v>
      </c>
      <c r="G306" s="25">
        <v>4128483</v>
      </c>
      <c r="H306" s="25" t="s">
        <v>449</v>
      </c>
      <c r="J306" s="190">
        <v>2</v>
      </c>
    </row>
    <row r="307" spans="1:10">
      <c r="A307" s="23"/>
      <c r="B307" s="25" t="s">
        <v>1113</v>
      </c>
      <c r="C307" s="22" t="s">
        <v>1134</v>
      </c>
      <c r="D307" s="9" t="s">
        <v>48</v>
      </c>
      <c r="E307" s="27" t="s">
        <v>1135</v>
      </c>
      <c r="F307" s="26">
        <v>260106002</v>
      </c>
      <c r="G307" s="26">
        <v>4126506</v>
      </c>
      <c r="H307" s="25" t="s">
        <v>449</v>
      </c>
      <c r="J307" s="190">
        <v>2</v>
      </c>
    </row>
    <row r="308" spans="1:10">
      <c r="A308" s="23"/>
      <c r="B308" s="25" t="s">
        <v>1113</v>
      </c>
      <c r="C308" s="22" t="s">
        <v>1136</v>
      </c>
      <c r="D308" s="9" t="s">
        <v>48</v>
      </c>
      <c r="E308" s="27" t="s">
        <v>1137</v>
      </c>
      <c r="F308" s="25">
        <v>710907000</v>
      </c>
      <c r="G308" s="25">
        <v>46272528</v>
      </c>
      <c r="H308" s="25" t="s">
        <v>449</v>
      </c>
      <c r="J308" s="190">
        <v>2</v>
      </c>
    </row>
    <row r="309" spans="1:10">
      <c r="A309" s="23"/>
      <c r="B309" s="25" t="s">
        <v>1113</v>
      </c>
      <c r="C309" s="22" t="s">
        <v>1138</v>
      </c>
      <c r="D309" s="9" t="s">
        <v>48</v>
      </c>
      <c r="E309" s="27" t="s">
        <v>1139</v>
      </c>
      <c r="F309" s="25">
        <v>260110004</v>
      </c>
      <c r="G309" s="25">
        <v>4125373</v>
      </c>
      <c r="H309" s="25" t="s">
        <v>449</v>
      </c>
      <c r="J309" s="190">
        <v>2</v>
      </c>
    </row>
    <row r="310" spans="1:10">
      <c r="A310" s="23"/>
      <c r="B310" s="25" t="s">
        <v>1113</v>
      </c>
      <c r="C310" s="22" t="s">
        <v>1140</v>
      </c>
      <c r="D310" s="9" t="s">
        <v>48</v>
      </c>
      <c r="E310" s="27" t="s">
        <v>1141</v>
      </c>
      <c r="F310" s="25">
        <v>260119003</v>
      </c>
      <c r="G310" s="25">
        <v>4128484</v>
      </c>
      <c r="H310" s="25" t="s">
        <v>449</v>
      </c>
      <c r="J310" s="190">
        <v>2</v>
      </c>
    </row>
    <row r="311" spans="1:10">
      <c r="A311" s="23"/>
      <c r="B311" s="25" t="s">
        <v>1113</v>
      </c>
      <c r="C311" s="22" t="s">
        <v>1142</v>
      </c>
      <c r="D311" s="9" t="s">
        <v>48</v>
      </c>
      <c r="E311" s="27" t="s">
        <v>1143</v>
      </c>
      <c r="F311" s="24">
        <v>710901004</v>
      </c>
      <c r="G311" s="25">
        <v>4126507</v>
      </c>
      <c r="H311" s="25" t="s">
        <v>449</v>
      </c>
      <c r="J311" s="190">
        <v>2</v>
      </c>
    </row>
    <row r="312" spans="1:10">
      <c r="A312" s="23"/>
      <c r="B312" s="25" t="s">
        <v>1113</v>
      </c>
      <c r="C312" s="22" t="s">
        <v>1144</v>
      </c>
      <c r="D312" s="9" t="s">
        <v>48</v>
      </c>
      <c r="E312" s="27" t="s">
        <v>1145</v>
      </c>
      <c r="F312" s="25">
        <v>260109009</v>
      </c>
      <c r="G312" s="25">
        <v>4126507</v>
      </c>
      <c r="H312" s="25" t="s">
        <v>449</v>
      </c>
      <c r="J312" s="190">
        <v>2</v>
      </c>
    </row>
    <row r="313" spans="1:10">
      <c r="A313" s="23"/>
      <c r="B313" s="25" t="s">
        <v>1113</v>
      </c>
      <c r="C313" s="22" t="s">
        <v>1146</v>
      </c>
      <c r="D313" s="9" t="s">
        <v>48</v>
      </c>
      <c r="E313" s="27" t="s">
        <v>1147</v>
      </c>
      <c r="F313" s="25">
        <v>256293000</v>
      </c>
      <c r="G313" s="25">
        <v>4106289</v>
      </c>
      <c r="H313" s="25" t="s">
        <v>449</v>
      </c>
      <c r="J313" s="190">
        <v>2</v>
      </c>
    </row>
    <row r="314" spans="1:10">
      <c r="A314" s="23"/>
      <c r="B314" s="25" t="s">
        <v>1113</v>
      </c>
      <c r="C314" s="22" t="s">
        <v>1148</v>
      </c>
      <c r="D314" s="9" t="s">
        <v>48</v>
      </c>
      <c r="E314" s="27" t="s">
        <v>1149</v>
      </c>
      <c r="F314" s="25">
        <v>256298009</v>
      </c>
      <c r="G314" s="25">
        <v>4103768</v>
      </c>
      <c r="H314" s="25" t="s">
        <v>449</v>
      </c>
      <c r="J314" s="190">
        <v>2</v>
      </c>
    </row>
    <row r="315" spans="1:10">
      <c r="A315" s="23"/>
      <c r="B315" s="25" t="s">
        <v>1113</v>
      </c>
      <c r="C315" s="22" t="s">
        <v>1150</v>
      </c>
      <c r="D315" s="9" t="s">
        <v>48</v>
      </c>
      <c r="E315" s="27" t="s">
        <v>1151</v>
      </c>
      <c r="F315" s="26">
        <v>256294006</v>
      </c>
      <c r="G315" s="26">
        <v>4104620</v>
      </c>
      <c r="H315" s="25" t="s">
        <v>449</v>
      </c>
      <c r="J315" s="190">
        <v>2</v>
      </c>
    </row>
    <row r="316" spans="1:10">
      <c r="A316" s="23"/>
      <c r="B316" s="25" t="s">
        <v>1113</v>
      </c>
      <c r="C316" s="22" t="s">
        <v>1152</v>
      </c>
      <c r="D316" s="9" t="s">
        <v>48</v>
      </c>
      <c r="E316" s="27" t="s">
        <v>1153</v>
      </c>
      <c r="F316" s="25">
        <v>260121008</v>
      </c>
      <c r="G316" s="25">
        <v>4126508</v>
      </c>
      <c r="H316" s="25" t="s">
        <v>449</v>
      </c>
      <c r="J316" s="190">
        <v>2</v>
      </c>
    </row>
    <row r="317" spans="1:10">
      <c r="A317" s="23"/>
      <c r="B317" s="25" t="s">
        <v>1113</v>
      </c>
      <c r="C317" s="22" t="s">
        <v>1154</v>
      </c>
      <c r="D317" s="9" t="s">
        <v>48</v>
      </c>
      <c r="E317" s="27" t="s">
        <v>1155</v>
      </c>
      <c r="F317" s="25">
        <v>260115009</v>
      </c>
      <c r="G317" s="25">
        <v>4128482</v>
      </c>
      <c r="H317" s="25" t="s">
        <v>449</v>
      </c>
      <c r="J317" s="190">
        <v>2</v>
      </c>
    </row>
    <row r="318" spans="1:10">
      <c r="A318" s="23"/>
      <c r="B318" s="25" t="s">
        <v>1113</v>
      </c>
      <c r="C318" s="22" t="s">
        <v>1156</v>
      </c>
      <c r="D318" s="9" t="s">
        <v>48</v>
      </c>
      <c r="E318" s="27" t="s">
        <v>1157</v>
      </c>
      <c r="F318" s="26">
        <v>411016003</v>
      </c>
      <c r="G318" s="26">
        <v>4258212</v>
      </c>
      <c r="H318" s="25" t="s">
        <v>449</v>
      </c>
      <c r="J318" s="190">
        <v>2</v>
      </c>
    </row>
    <row r="319" spans="1:10">
      <c r="A319" s="23"/>
      <c r="B319" s="25" t="s">
        <v>1113</v>
      </c>
      <c r="C319" s="22" t="s">
        <v>1158</v>
      </c>
      <c r="D319" s="9" t="s">
        <v>48</v>
      </c>
      <c r="E319" s="27" t="s">
        <v>1159</v>
      </c>
      <c r="F319" s="25">
        <v>710894003</v>
      </c>
      <c r="G319" s="25">
        <v>46272516</v>
      </c>
      <c r="H319" s="25" t="s">
        <v>449</v>
      </c>
      <c r="J319" s="190">
        <v>2</v>
      </c>
    </row>
    <row r="320" spans="1:10">
      <c r="A320" s="23"/>
      <c r="B320" s="25" t="s">
        <v>1113</v>
      </c>
      <c r="C320" s="22" t="s">
        <v>1160</v>
      </c>
      <c r="D320" s="9" t="s">
        <v>48</v>
      </c>
      <c r="E320" s="27" t="s">
        <v>1161</v>
      </c>
      <c r="F320" s="25">
        <v>260117001</v>
      </c>
      <c r="G320" s="25">
        <v>4123337</v>
      </c>
      <c r="H320" s="25" t="s">
        <v>449</v>
      </c>
      <c r="J320" s="190">
        <v>2</v>
      </c>
    </row>
    <row r="321" spans="1:10">
      <c r="A321" s="23"/>
      <c r="B321" s="25" t="s">
        <v>1113</v>
      </c>
      <c r="C321" s="22" t="s">
        <v>1162</v>
      </c>
      <c r="D321" s="9" t="s">
        <v>48</v>
      </c>
      <c r="E321" s="27" t="s">
        <v>1163</v>
      </c>
      <c r="F321" s="30">
        <v>710898000</v>
      </c>
      <c r="G321" s="30">
        <v>3241852</v>
      </c>
      <c r="H321" s="25" t="s">
        <v>449</v>
      </c>
      <c r="J321" s="190">
        <v>2</v>
      </c>
    </row>
    <row r="322" spans="1:10">
      <c r="A322" s="23"/>
      <c r="B322" s="25" t="s">
        <v>1113</v>
      </c>
      <c r="C322" s="22" t="s">
        <v>1164</v>
      </c>
      <c r="D322" s="9" t="s">
        <v>48</v>
      </c>
      <c r="E322" s="27" t="s">
        <v>1165</v>
      </c>
      <c r="F322" s="25">
        <v>710900003</v>
      </c>
      <c r="G322" s="25">
        <v>46272522</v>
      </c>
      <c r="H322" s="25" t="s">
        <v>449</v>
      </c>
      <c r="J322" s="190">
        <v>2</v>
      </c>
    </row>
    <row r="323" spans="1:10">
      <c r="A323" s="23"/>
      <c r="B323" s="25" t="s">
        <v>1113</v>
      </c>
      <c r="C323" s="22" t="s">
        <v>1166</v>
      </c>
      <c r="D323" s="9" t="s">
        <v>48</v>
      </c>
      <c r="E323" s="27" t="s">
        <v>1145</v>
      </c>
      <c r="F323" s="25">
        <v>260109009</v>
      </c>
      <c r="G323" s="25">
        <v>4126507</v>
      </c>
      <c r="H323" s="25" t="s">
        <v>449</v>
      </c>
      <c r="J323" s="190">
        <v>2</v>
      </c>
    </row>
    <row r="324" spans="1:10">
      <c r="A324" s="23"/>
      <c r="B324" s="25" t="s">
        <v>1113</v>
      </c>
      <c r="C324" s="22" t="s">
        <v>1167</v>
      </c>
      <c r="D324" s="9" t="s">
        <v>48</v>
      </c>
      <c r="E324" s="27" t="s">
        <v>1168</v>
      </c>
      <c r="F324" s="30">
        <v>698724007</v>
      </c>
      <c r="G324" s="30">
        <v>3331159</v>
      </c>
      <c r="H324" s="25" t="s">
        <v>449</v>
      </c>
      <c r="J324" s="190">
        <v>2</v>
      </c>
    </row>
    <row r="325" spans="1:10">
      <c r="A325" s="23"/>
      <c r="B325" s="25" t="s">
        <v>1113</v>
      </c>
      <c r="C325" s="22" t="s">
        <v>1169</v>
      </c>
      <c r="D325" s="9" t="s">
        <v>48</v>
      </c>
      <c r="E325" s="27" t="s">
        <v>1170</v>
      </c>
      <c r="F325" s="25">
        <v>260108001</v>
      </c>
      <c r="G325" s="25">
        <v>4123336</v>
      </c>
      <c r="H325" s="25" t="s">
        <v>449</v>
      </c>
      <c r="J325" s="190">
        <v>2</v>
      </c>
    </row>
    <row r="326" spans="1:10">
      <c r="A326" s="23"/>
      <c r="B326" s="25" t="s">
        <v>1113</v>
      </c>
      <c r="C326" s="22" t="s">
        <v>1171</v>
      </c>
      <c r="D326" s="9" t="s">
        <v>751</v>
      </c>
      <c r="E326" s="27" t="s">
        <v>1172</v>
      </c>
      <c r="F326" s="26">
        <v>852209</v>
      </c>
      <c r="G326" s="26">
        <v>40162170</v>
      </c>
      <c r="H326" s="26" t="s">
        <v>752</v>
      </c>
      <c r="J326" s="190">
        <v>2</v>
      </c>
    </row>
    <row r="327" spans="1:10">
      <c r="A327" s="23"/>
      <c r="B327" s="25" t="s">
        <v>1113</v>
      </c>
      <c r="C327" s="22" t="s">
        <v>1173</v>
      </c>
      <c r="D327" s="9"/>
      <c r="E327" s="23"/>
      <c r="F327" s="26"/>
      <c r="G327" s="24"/>
      <c r="H327" s="24"/>
      <c r="I327" s="27" t="s">
        <v>996</v>
      </c>
      <c r="J327" s="192">
        <v>1</v>
      </c>
    </row>
    <row r="328" spans="1:10">
      <c r="D328" s="9"/>
    </row>
    <row r="329" spans="1:10">
      <c r="D329" s="9"/>
      <c r="J329" s="194">
        <f>COUNT(J244,J126,J80,J4)</f>
        <v>4</v>
      </c>
    </row>
    <row r="330" spans="1:10">
      <c r="D330" s="27"/>
      <c r="J330" s="193">
        <f>COUNT(J327,J294,J235,J97)</f>
        <v>4</v>
      </c>
    </row>
    <row r="331" spans="1:10">
      <c r="D331" s="27"/>
      <c r="J331" s="190">
        <f>COUNT(J295:J326,J245:J293,J236:J243,J127:J234,J98:J125,J81:J96,J5:J79,J3)</f>
        <v>315</v>
      </c>
    </row>
    <row r="332" spans="1:10">
      <c r="D332" s="27"/>
      <c r="J332" s="189">
        <f>SUM(J329:J331)</f>
        <v>323</v>
      </c>
    </row>
    <row r="333" spans="1:10">
      <c r="D333" s="27"/>
    </row>
    <row r="334" spans="1:10">
      <c r="D334" s="27"/>
    </row>
    <row r="335" spans="1:10">
      <c r="D335" s="27"/>
    </row>
    <row r="336" spans="1:10">
      <c r="D336" s="27"/>
    </row>
    <row r="337" spans="4:4">
      <c r="D337" s="27"/>
    </row>
    <row r="338" spans="4:4">
      <c r="D338" s="27"/>
    </row>
    <row r="339" spans="4:4">
      <c r="D339" s="27"/>
    </row>
    <row r="340" spans="4:4">
      <c r="D340" s="27"/>
    </row>
    <row r="341" spans="4:4">
      <c r="D341" s="27"/>
    </row>
    <row r="342" spans="4:4">
      <c r="D342" s="27"/>
    </row>
    <row r="343" spans="4:4">
      <c r="D343" s="27"/>
    </row>
    <row r="344" spans="4:4">
      <c r="D344" s="27"/>
    </row>
    <row r="345" spans="4:4">
      <c r="D345" s="27"/>
    </row>
    <row r="346" spans="4:4">
      <c r="D346" s="27"/>
    </row>
    <row r="347" spans="4:4">
      <c r="D347" s="27"/>
    </row>
    <row r="348" spans="4:4">
      <c r="D348" s="27"/>
    </row>
    <row r="349" spans="4:4">
      <c r="D349" s="27"/>
    </row>
    <row r="350" spans="4:4">
      <c r="D350" s="27"/>
    </row>
    <row r="351" spans="4:4">
      <c r="D351" s="27"/>
    </row>
    <row r="352" spans="4:4">
      <c r="D352" s="27"/>
    </row>
    <row r="353" spans="4:4">
      <c r="D353" s="27"/>
    </row>
    <row r="354" spans="4:4">
      <c r="D354" s="27"/>
    </row>
    <row r="355" spans="4:4">
      <c r="D355" s="27"/>
    </row>
    <row r="356" spans="4:4">
      <c r="D356" s="27"/>
    </row>
    <row r="357" spans="4:4">
      <c r="D357" s="27"/>
    </row>
    <row r="358" spans="4:4">
      <c r="D358" s="27"/>
    </row>
    <row r="359" spans="4:4">
      <c r="D359" s="27"/>
    </row>
    <row r="360" spans="4:4">
      <c r="D360" s="27"/>
    </row>
    <row r="361" spans="4:4">
      <c r="D361" s="27"/>
    </row>
    <row r="362" spans="4:4">
      <c r="D362" s="27"/>
    </row>
    <row r="363" spans="4:4">
      <c r="D363" s="27"/>
    </row>
    <row r="364" spans="4:4">
      <c r="D364" s="27"/>
    </row>
    <row r="365" spans="4:4">
      <c r="D365" s="27"/>
    </row>
    <row r="366" spans="4:4">
      <c r="D366" s="27"/>
    </row>
    <row r="367" spans="4:4">
      <c r="D367" s="27"/>
    </row>
    <row r="368" spans="4:4">
      <c r="D368" s="27"/>
    </row>
    <row r="369" spans="4:4">
      <c r="D369" s="27"/>
    </row>
    <row r="370" spans="4:4">
      <c r="D370" s="27"/>
    </row>
    <row r="371" spans="4:4">
      <c r="D371" s="27"/>
    </row>
    <row r="372" spans="4:4">
      <c r="D372" s="27"/>
    </row>
    <row r="373" spans="4:4">
      <c r="D373" s="27"/>
    </row>
    <row r="374" spans="4:4">
      <c r="D374" s="27"/>
    </row>
    <row r="375" spans="4:4">
      <c r="D375" s="27"/>
    </row>
    <row r="376" spans="4:4">
      <c r="D376" s="27"/>
    </row>
    <row r="377" spans="4:4">
      <c r="D377" s="27"/>
    </row>
    <row r="378" spans="4:4">
      <c r="D378" s="27"/>
    </row>
    <row r="379" spans="4:4">
      <c r="D379" s="27"/>
    </row>
    <row r="380" spans="4:4">
      <c r="D380" s="27"/>
    </row>
    <row r="381" spans="4:4">
      <c r="D381" s="27"/>
    </row>
    <row r="382" spans="4:4">
      <c r="D382" s="27"/>
    </row>
    <row r="383" spans="4:4">
      <c r="D383" s="27"/>
    </row>
    <row r="384" spans="4:4">
      <c r="D384" s="27"/>
    </row>
    <row r="385" spans="4:4">
      <c r="D385" s="27"/>
    </row>
    <row r="386" spans="4:4">
      <c r="D386" s="27"/>
    </row>
    <row r="387" spans="4:4">
      <c r="D387" s="27"/>
    </row>
    <row r="388" spans="4:4">
      <c r="D388" s="27"/>
    </row>
    <row r="389" spans="4:4">
      <c r="D389" s="27"/>
    </row>
    <row r="390" spans="4:4">
      <c r="D390" s="27"/>
    </row>
    <row r="391" spans="4:4">
      <c r="D391" s="27"/>
    </row>
    <row r="392" spans="4:4">
      <c r="D392" s="27"/>
    </row>
    <row r="393" spans="4:4">
      <c r="D393" s="27"/>
    </row>
    <row r="394" spans="4:4">
      <c r="D394" s="27"/>
    </row>
    <row r="395" spans="4:4">
      <c r="D395" s="27"/>
    </row>
    <row r="396" spans="4:4">
      <c r="D396" s="27"/>
    </row>
    <row r="397" spans="4:4">
      <c r="D397" s="27"/>
    </row>
    <row r="398" spans="4:4">
      <c r="D398" s="27"/>
    </row>
    <row r="399" spans="4:4">
      <c r="D399" s="27"/>
    </row>
    <row r="400" spans="4:4">
      <c r="D400" s="27"/>
    </row>
    <row r="401" spans="4:4">
      <c r="D401" s="27"/>
    </row>
    <row r="402" spans="4:4">
      <c r="D402" s="27"/>
    </row>
    <row r="403" spans="4:4">
      <c r="D403" s="27"/>
    </row>
    <row r="404" spans="4:4">
      <c r="D404" s="27"/>
    </row>
    <row r="405" spans="4:4">
      <c r="D405" s="27"/>
    </row>
    <row r="406" spans="4:4">
      <c r="D406" s="27"/>
    </row>
    <row r="407" spans="4:4">
      <c r="D407" s="27"/>
    </row>
    <row r="408" spans="4:4">
      <c r="D408" s="27"/>
    </row>
    <row r="409" spans="4:4">
      <c r="D409" s="27"/>
    </row>
    <row r="410" spans="4:4">
      <c r="D410" s="27"/>
    </row>
    <row r="411" spans="4:4">
      <c r="D411" s="27"/>
    </row>
    <row r="412" spans="4:4">
      <c r="D412" s="27"/>
    </row>
    <row r="413" spans="4:4">
      <c r="D413" s="27"/>
    </row>
    <row r="414" spans="4:4">
      <c r="D414" s="27"/>
    </row>
    <row r="415" spans="4:4">
      <c r="D415" s="27"/>
    </row>
    <row r="416" spans="4:4">
      <c r="D416" s="27"/>
    </row>
    <row r="417" spans="4:4">
      <c r="D417" s="27"/>
    </row>
    <row r="418" spans="4:4">
      <c r="D418" s="27"/>
    </row>
    <row r="419" spans="4:4">
      <c r="D419" s="27"/>
    </row>
    <row r="420" spans="4:4">
      <c r="D420" s="27"/>
    </row>
    <row r="421" spans="4:4">
      <c r="D421" s="27"/>
    </row>
    <row r="422" spans="4:4">
      <c r="D422" s="27"/>
    </row>
    <row r="423" spans="4:4">
      <c r="D423" s="27"/>
    </row>
    <row r="424" spans="4:4">
      <c r="D424" s="27"/>
    </row>
    <row r="425" spans="4:4">
      <c r="D425" s="27"/>
    </row>
    <row r="426" spans="4:4">
      <c r="D426" s="27"/>
    </row>
    <row r="427" spans="4:4">
      <c r="D427" s="27"/>
    </row>
    <row r="428" spans="4:4">
      <c r="D428" s="27"/>
    </row>
    <row r="429" spans="4:4">
      <c r="D429" s="27"/>
    </row>
    <row r="430" spans="4:4">
      <c r="D430" s="27"/>
    </row>
    <row r="431" spans="4:4">
      <c r="D431" s="27"/>
    </row>
    <row r="432" spans="4:4">
      <c r="D432" s="27"/>
    </row>
    <row r="433" spans="4:4">
      <c r="D433" s="27"/>
    </row>
    <row r="434" spans="4:4">
      <c r="D434" s="27"/>
    </row>
    <row r="435" spans="4:4">
      <c r="D435" s="27"/>
    </row>
    <row r="436" spans="4:4">
      <c r="D436" s="27"/>
    </row>
    <row r="437" spans="4:4">
      <c r="D437" s="27"/>
    </row>
    <row r="438" spans="4:4">
      <c r="D438" s="27"/>
    </row>
    <row r="439" spans="4:4">
      <c r="D439" s="27"/>
    </row>
    <row r="440" spans="4:4">
      <c r="D440" s="27"/>
    </row>
    <row r="441" spans="4:4">
      <c r="D441" s="27"/>
    </row>
    <row r="442" spans="4:4">
      <c r="D442" s="27"/>
    </row>
    <row r="443" spans="4:4">
      <c r="D443" s="27"/>
    </row>
    <row r="444" spans="4:4">
      <c r="D444" s="27"/>
    </row>
    <row r="445" spans="4:4">
      <c r="D445" s="27"/>
    </row>
    <row r="446" spans="4:4">
      <c r="D446" s="27"/>
    </row>
    <row r="447" spans="4:4">
      <c r="D447" s="27"/>
    </row>
    <row r="448" spans="4:4">
      <c r="D448" s="27"/>
    </row>
    <row r="449" spans="4:4">
      <c r="D449" s="27"/>
    </row>
    <row r="450" spans="4:4">
      <c r="D450" s="27"/>
    </row>
    <row r="451" spans="4:4">
      <c r="D451" s="27"/>
    </row>
    <row r="452" spans="4:4">
      <c r="D452" s="27"/>
    </row>
    <row r="453" spans="4:4">
      <c r="D453" s="27"/>
    </row>
    <row r="454" spans="4:4">
      <c r="D454" s="27"/>
    </row>
    <row r="455" spans="4:4">
      <c r="D455" s="27"/>
    </row>
    <row r="456" spans="4:4">
      <c r="D456" s="27"/>
    </row>
    <row r="457" spans="4:4">
      <c r="D457" s="27"/>
    </row>
    <row r="458" spans="4:4">
      <c r="D458" s="27"/>
    </row>
    <row r="459" spans="4:4">
      <c r="D459" s="27"/>
    </row>
    <row r="460" spans="4:4">
      <c r="D460" s="27"/>
    </row>
    <row r="461" spans="4:4">
      <c r="D461" s="27"/>
    </row>
    <row r="462" spans="4:4">
      <c r="D462" s="27"/>
    </row>
    <row r="463" spans="4:4">
      <c r="D463" s="27"/>
    </row>
    <row r="464" spans="4:4">
      <c r="D464" s="27"/>
    </row>
    <row r="465" spans="4:4">
      <c r="D465" s="27"/>
    </row>
    <row r="466" spans="4:4">
      <c r="D466" s="27"/>
    </row>
    <row r="467" spans="4:4">
      <c r="D467" s="27"/>
    </row>
    <row r="468" spans="4:4">
      <c r="D468" s="27"/>
    </row>
    <row r="469" spans="4:4">
      <c r="D469" s="27"/>
    </row>
    <row r="470" spans="4:4">
      <c r="D470" s="27"/>
    </row>
    <row r="471" spans="4:4">
      <c r="D471" s="27"/>
    </row>
    <row r="472" spans="4:4">
      <c r="D472" s="27"/>
    </row>
    <row r="473" spans="4:4">
      <c r="D473" s="27"/>
    </row>
    <row r="474" spans="4:4">
      <c r="D474" s="27"/>
    </row>
    <row r="475" spans="4:4">
      <c r="D475" s="27"/>
    </row>
    <row r="476" spans="4:4">
      <c r="D476" s="27"/>
    </row>
    <row r="477" spans="4:4">
      <c r="D477" s="27"/>
    </row>
    <row r="478" spans="4:4">
      <c r="D478" s="27"/>
    </row>
    <row r="479" spans="4:4">
      <c r="D479" s="27"/>
    </row>
    <row r="480" spans="4:4">
      <c r="D480" s="27"/>
    </row>
    <row r="481" spans="4:4">
      <c r="D481" s="27"/>
    </row>
    <row r="482" spans="4:4">
      <c r="D482" s="27"/>
    </row>
    <row r="483" spans="4:4">
      <c r="D483" s="27"/>
    </row>
    <row r="484" spans="4:4">
      <c r="D484" s="27"/>
    </row>
    <row r="485" spans="4:4">
      <c r="D485" s="27"/>
    </row>
    <row r="486" spans="4:4">
      <c r="D486" s="27"/>
    </row>
    <row r="487" spans="4:4">
      <c r="D487" s="27"/>
    </row>
    <row r="488" spans="4:4">
      <c r="D488" s="27"/>
    </row>
    <row r="489" spans="4:4">
      <c r="D489" s="27"/>
    </row>
    <row r="490" spans="4:4">
      <c r="D490" s="27"/>
    </row>
    <row r="491" spans="4:4">
      <c r="D491" s="27"/>
    </row>
    <row r="492" spans="4:4">
      <c r="D492" s="27"/>
    </row>
    <row r="493" spans="4:4">
      <c r="D493" s="27"/>
    </row>
    <row r="494" spans="4:4">
      <c r="D494" s="27"/>
    </row>
    <row r="495" spans="4:4">
      <c r="D495" s="27"/>
    </row>
    <row r="496" spans="4:4">
      <c r="D496" s="27"/>
    </row>
    <row r="497" spans="4:4">
      <c r="D497" s="27"/>
    </row>
    <row r="498" spans="4:4">
      <c r="D498" s="27"/>
    </row>
    <row r="499" spans="4:4">
      <c r="D499" s="27"/>
    </row>
    <row r="500" spans="4:4">
      <c r="D500" s="27"/>
    </row>
    <row r="501" spans="4:4">
      <c r="D501" s="27"/>
    </row>
    <row r="502" spans="4:4">
      <c r="D502" s="27"/>
    </row>
    <row r="503" spans="4:4">
      <c r="D503" s="27"/>
    </row>
    <row r="504" spans="4:4">
      <c r="D504" s="27"/>
    </row>
    <row r="505" spans="4:4">
      <c r="D505" s="27"/>
    </row>
    <row r="506" spans="4:4">
      <c r="D506" s="27"/>
    </row>
    <row r="507" spans="4:4">
      <c r="D507" s="27"/>
    </row>
    <row r="508" spans="4:4">
      <c r="D508" s="27"/>
    </row>
    <row r="509" spans="4:4">
      <c r="D509" s="27"/>
    </row>
    <row r="510" spans="4:4">
      <c r="D510" s="27"/>
    </row>
    <row r="511" spans="4:4">
      <c r="D511" s="27"/>
    </row>
    <row r="512" spans="4:4">
      <c r="D512" s="27"/>
    </row>
    <row r="513" spans="4:4">
      <c r="D513" s="27"/>
    </row>
    <row r="514" spans="4:4">
      <c r="D514" s="27"/>
    </row>
    <row r="515" spans="4:4">
      <c r="D515" s="27"/>
    </row>
    <row r="516" spans="4:4">
      <c r="D516" s="27"/>
    </row>
    <row r="517" spans="4:4">
      <c r="D517" s="27"/>
    </row>
    <row r="518" spans="4:4">
      <c r="D518" s="27"/>
    </row>
    <row r="519" spans="4:4">
      <c r="D519" s="27"/>
    </row>
    <row r="520" spans="4:4">
      <c r="D520" s="27"/>
    </row>
    <row r="521" spans="4:4">
      <c r="D521" s="27"/>
    </row>
    <row r="522" spans="4:4">
      <c r="D522" s="27"/>
    </row>
    <row r="523" spans="4:4">
      <c r="D523" s="27"/>
    </row>
    <row r="524" spans="4:4">
      <c r="D524" s="27"/>
    </row>
    <row r="525" spans="4:4">
      <c r="D525" s="27"/>
    </row>
    <row r="526" spans="4:4">
      <c r="D526" s="27"/>
    </row>
    <row r="527" spans="4:4">
      <c r="D527" s="27"/>
    </row>
    <row r="528" spans="4:4">
      <c r="D528" s="27"/>
    </row>
    <row r="529" spans="4:4">
      <c r="D529" s="27"/>
    </row>
    <row r="530" spans="4:4">
      <c r="D530" s="27"/>
    </row>
    <row r="531" spans="4:4">
      <c r="D531" s="27"/>
    </row>
    <row r="532" spans="4:4">
      <c r="D532" s="27"/>
    </row>
    <row r="533" spans="4:4">
      <c r="D533" s="27"/>
    </row>
    <row r="534" spans="4:4">
      <c r="D534" s="27"/>
    </row>
    <row r="535" spans="4:4">
      <c r="D535" s="27"/>
    </row>
    <row r="536" spans="4:4">
      <c r="D536" s="27"/>
    </row>
    <row r="537" spans="4:4">
      <c r="D537" s="27"/>
    </row>
    <row r="538" spans="4:4">
      <c r="D538" s="27"/>
    </row>
    <row r="539" spans="4:4">
      <c r="D539" s="27"/>
    </row>
    <row r="540" spans="4:4">
      <c r="D540" s="27"/>
    </row>
    <row r="541" spans="4:4">
      <c r="D541" s="27"/>
    </row>
    <row r="542" spans="4:4">
      <c r="D542" s="27"/>
    </row>
    <row r="543" spans="4:4">
      <c r="D543" s="27"/>
    </row>
    <row r="544" spans="4:4">
      <c r="D544" s="27"/>
    </row>
    <row r="545" spans="4:4">
      <c r="D545" s="27"/>
    </row>
    <row r="546" spans="4:4">
      <c r="D546" s="27"/>
    </row>
    <row r="547" spans="4:4">
      <c r="D547" s="27"/>
    </row>
    <row r="548" spans="4:4">
      <c r="D548" s="27"/>
    </row>
    <row r="549" spans="4:4">
      <c r="D549" s="27"/>
    </row>
    <row r="550" spans="4:4">
      <c r="D550" s="27"/>
    </row>
    <row r="551" spans="4:4">
      <c r="D551" s="27"/>
    </row>
    <row r="552" spans="4:4">
      <c r="D552" s="27"/>
    </row>
    <row r="553" spans="4:4">
      <c r="D553" s="27"/>
    </row>
    <row r="554" spans="4:4">
      <c r="D554" s="27"/>
    </row>
    <row r="555" spans="4:4">
      <c r="D555" s="27"/>
    </row>
    <row r="556" spans="4:4">
      <c r="D556" s="27"/>
    </row>
    <row r="557" spans="4:4">
      <c r="D557" s="27"/>
    </row>
    <row r="558" spans="4:4">
      <c r="D558" s="27"/>
    </row>
    <row r="559" spans="4:4">
      <c r="D559" s="27"/>
    </row>
    <row r="560" spans="4:4">
      <c r="D560" s="27"/>
    </row>
    <row r="561" spans="4:4">
      <c r="D561" s="27"/>
    </row>
    <row r="562" spans="4:4">
      <c r="D562" s="27"/>
    </row>
    <row r="563" spans="4:4">
      <c r="D563" s="27"/>
    </row>
    <row r="564" spans="4:4">
      <c r="D564" s="27"/>
    </row>
    <row r="565" spans="4:4">
      <c r="D565" s="27"/>
    </row>
    <row r="566" spans="4:4">
      <c r="D566" s="27"/>
    </row>
    <row r="567" spans="4:4">
      <c r="D567" s="27"/>
    </row>
    <row r="568" spans="4:4">
      <c r="D568" s="27"/>
    </row>
    <row r="569" spans="4:4">
      <c r="D569" s="27"/>
    </row>
    <row r="570" spans="4:4">
      <c r="D570" s="27"/>
    </row>
    <row r="571" spans="4:4">
      <c r="D571" s="27"/>
    </row>
    <row r="572" spans="4:4">
      <c r="D572" s="27"/>
    </row>
    <row r="573" spans="4:4">
      <c r="D573" s="27"/>
    </row>
    <row r="574" spans="4:4">
      <c r="D574" s="27"/>
    </row>
    <row r="575" spans="4:4">
      <c r="D575" s="27"/>
    </row>
    <row r="576" spans="4:4">
      <c r="D576" s="27"/>
    </row>
    <row r="577" spans="4:4">
      <c r="D577" s="27"/>
    </row>
    <row r="578" spans="4:4">
      <c r="D578" s="27"/>
    </row>
    <row r="579" spans="4:4">
      <c r="D579" s="27"/>
    </row>
    <row r="580" spans="4:4">
      <c r="D580" s="27"/>
    </row>
    <row r="581" spans="4:4">
      <c r="D581" s="27"/>
    </row>
    <row r="582" spans="4:4">
      <c r="D582" s="27"/>
    </row>
    <row r="583" spans="4:4">
      <c r="D583" s="27"/>
    </row>
    <row r="584" spans="4:4">
      <c r="D584" s="27"/>
    </row>
    <row r="585" spans="4:4">
      <c r="D585" s="27"/>
    </row>
    <row r="586" spans="4:4">
      <c r="D586" s="27"/>
    </row>
    <row r="587" spans="4:4">
      <c r="D587" s="27"/>
    </row>
    <row r="588" spans="4:4">
      <c r="D588" s="27"/>
    </row>
    <row r="589" spans="4:4">
      <c r="D589" s="27"/>
    </row>
    <row r="590" spans="4:4">
      <c r="D590" s="27"/>
    </row>
    <row r="591" spans="4:4">
      <c r="D591" s="27"/>
    </row>
    <row r="592" spans="4:4">
      <c r="D592" s="27"/>
    </row>
    <row r="593" spans="4:4">
      <c r="D593" s="27"/>
    </row>
    <row r="594" spans="4:4">
      <c r="D594" s="27"/>
    </row>
    <row r="595" spans="4:4">
      <c r="D595" s="27"/>
    </row>
    <row r="596" spans="4:4">
      <c r="D596" s="27"/>
    </row>
    <row r="597" spans="4:4">
      <c r="D597" s="27"/>
    </row>
    <row r="598" spans="4:4">
      <c r="D598" s="27"/>
    </row>
    <row r="599" spans="4:4">
      <c r="D599" s="27"/>
    </row>
    <row r="600" spans="4:4">
      <c r="D600" s="27"/>
    </row>
    <row r="601" spans="4:4">
      <c r="D601" s="27"/>
    </row>
    <row r="602" spans="4:4">
      <c r="D602" s="27"/>
    </row>
    <row r="603" spans="4:4">
      <c r="D603" s="27"/>
    </row>
    <row r="604" spans="4:4">
      <c r="D604" s="27"/>
    </row>
    <row r="605" spans="4:4">
      <c r="D605" s="27"/>
    </row>
    <row r="606" spans="4:4">
      <c r="D606" s="27"/>
    </row>
    <row r="607" spans="4:4">
      <c r="D607" s="27"/>
    </row>
    <row r="608" spans="4:4">
      <c r="D608" s="27"/>
    </row>
    <row r="609" spans="4:4">
      <c r="D609" s="27"/>
    </row>
    <row r="610" spans="4:4">
      <c r="D610" s="27"/>
    </row>
    <row r="611" spans="4:4">
      <c r="D611" s="27"/>
    </row>
    <row r="612" spans="4:4">
      <c r="D612" s="27"/>
    </row>
    <row r="613" spans="4:4">
      <c r="D613" s="27"/>
    </row>
    <row r="614" spans="4:4">
      <c r="D614" s="27"/>
    </row>
    <row r="615" spans="4:4">
      <c r="D615" s="27"/>
    </row>
    <row r="616" spans="4:4">
      <c r="D616" s="27"/>
    </row>
    <row r="617" spans="4:4">
      <c r="D617" s="27"/>
    </row>
    <row r="618" spans="4:4">
      <c r="D618" s="27"/>
    </row>
    <row r="619" spans="4:4">
      <c r="D619" s="27"/>
    </row>
    <row r="620" spans="4:4">
      <c r="D620" s="27"/>
    </row>
    <row r="621" spans="4:4">
      <c r="D621" s="27"/>
    </row>
    <row r="622" spans="4:4">
      <c r="D622" s="27"/>
    </row>
    <row r="623" spans="4:4">
      <c r="D623" s="27"/>
    </row>
    <row r="624" spans="4:4">
      <c r="D624" s="27"/>
    </row>
    <row r="625" spans="4:4">
      <c r="D625" s="27"/>
    </row>
    <row r="626" spans="4:4">
      <c r="D626" s="27"/>
    </row>
    <row r="627" spans="4:4">
      <c r="D627" s="27"/>
    </row>
    <row r="628" spans="4:4">
      <c r="D628" s="27"/>
    </row>
    <row r="629" spans="4:4">
      <c r="D629" s="27"/>
    </row>
    <row r="630" spans="4:4">
      <c r="D630" s="27"/>
    </row>
    <row r="631" spans="4:4">
      <c r="D631" s="27"/>
    </row>
    <row r="632" spans="4:4">
      <c r="D632" s="27"/>
    </row>
    <row r="633" spans="4:4">
      <c r="D633" s="27"/>
    </row>
    <row r="634" spans="4:4">
      <c r="D634" s="27"/>
    </row>
    <row r="635" spans="4:4">
      <c r="D635" s="27"/>
    </row>
    <row r="636" spans="4:4">
      <c r="D636" s="27"/>
    </row>
    <row r="637" spans="4:4">
      <c r="D637" s="27"/>
    </row>
    <row r="638" spans="4:4">
      <c r="D638" s="27"/>
    </row>
    <row r="639" spans="4:4">
      <c r="D639" s="27"/>
    </row>
    <row r="640" spans="4:4">
      <c r="D640" s="27"/>
    </row>
    <row r="641" spans="4:4">
      <c r="D641" s="27"/>
    </row>
    <row r="642" spans="4:4">
      <c r="D642" s="27"/>
    </row>
    <row r="643" spans="4:4">
      <c r="D643" s="27"/>
    </row>
    <row r="644" spans="4:4">
      <c r="D644" s="27"/>
    </row>
    <row r="645" spans="4:4">
      <c r="D645" s="27"/>
    </row>
    <row r="646" spans="4:4">
      <c r="D646" s="27"/>
    </row>
    <row r="647" spans="4:4">
      <c r="D647" s="27"/>
    </row>
    <row r="648" spans="4:4">
      <c r="D648" s="27"/>
    </row>
    <row r="649" spans="4:4">
      <c r="D649" s="27"/>
    </row>
    <row r="650" spans="4:4">
      <c r="D650" s="27"/>
    </row>
    <row r="651" spans="4:4">
      <c r="D651" s="27"/>
    </row>
    <row r="652" spans="4:4">
      <c r="D652" s="27"/>
    </row>
    <row r="653" spans="4:4">
      <c r="D653" s="27"/>
    </row>
    <row r="654" spans="4:4">
      <c r="D654" s="27"/>
    </row>
    <row r="655" spans="4:4">
      <c r="D655" s="27"/>
    </row>
    <row r="656" spans="4:4">
      <c r="D656" s="27"/>
    </row>
    <row r="657" spans="4:4">
      <c r="D657" s="27"/>
    </row>
    <row r="658" spans="4:4">
      <c r="D658" s="27"/>
    </row>
  </sheetData>
  <phoneticPr fontId="27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7346-4B5B-4C88-A6EB-C5DBAE5E3EA5}">
  <dimension ref="A1:J259"/>
  <sheetViews>
    <sheetView workbookViewId="0">
      <selection activeCell="G14" sqref="G14"/>
    </sheetView>
  </sheetViews>
  <sheetFormatPr defaultRowHeight="15"/>
  <cols>
    <col min="1" max="1" width="22.7109375" style="27" customWidth="1"/>
    <col min="2" max="2" width="36.140625" style="24" customWidth="1"/>
    <col min="3" max="3" width="36.85546875" style="27" customWidth="1"/>
    <col min="4" max="4" width="24.5703125" style="24" customWidth="1"/>
    <col min="5" max="5" width="26.85546875" style="27" customWidth="1"/>
    <col min="6" max="6" width="15.140625" style="27" customWidth="1"/>
    <col min="7" max="7" width="18.5703125" style="27" customWidth="1"/>
    <col min="8" max="8" width="14" style="27" customWidth="1"/>
    <col min="9" max="9" width="14.7109375" style="27" customWidth="1"/>
    <col min="10" max="16384" width="9.140625" style="27"/>
  </cols>
  <sheetData>
    <row r="1" spans="1:10" s="10" customFormat="1">
      <c r="B1" s="11" t="s">
        <v>30</v>
      </c>
      <c r="C1" s="10" t="s">
        <v>31</v>
      </c>
      <c r="D1" s="10" t="s">
        <v>32</v>
      </c>
      <c r="E1" s="10" t="s">
        <v>33</v>
      </c>
      <c r="F1" s="11" t="s">
        <v>34</v>
      </c>
      <c r="G1" s="11" t="s">
        <v>35</v>
      </c>
      <c r="H1" s="11" t="s">
        <v>438</v>
      </c>
      <c r="I1" s="10" t="s">
        <v>36</v>
      </c>
      <c r="J1" s="10" t="s">
        <v>1174</v>
      </c>
    </row>
    <row r="2" spans="1:10">
      <c r="A2" s="87" t="s">
        <v>1175</v>
      </c>
      <c r="B2" s="77" t="s">
        <v>1176</v>
      </c>
      <c r="C2" s="180"/>
      <c r="D2" s="36"/>
      <c r="E2" s="32"/>
      <c r="F2" s="43"/>
      <c r="G2" s="24"/>
      <c r="H2" s="24"/>
    </row>
    <row r="3" spans="1:10">
      <c r="A3" s="87" t="s">
        <v>1177</v>
      </c>
      <c r="B3" s="182"/>
      <c r="C3" s="76" t="s">
        <v>1176</v>
      </c>
      <c r="D3" s="24" t="s">
        <v>48</v>
      </c>
      <c r="E3" s="27" t="s">
        <v>1178</v>
      </c>
      <c r="F3" s="24">
        <v>185923000</v>
      </c>
      <c r="G3" s="43">
        <v>4090379</v>
      </c>
      <c r="H3" s="43" t="s">
        <v>449</v>
      </c>
      <c r="I3" s="32"/>
      <c r="J3" s="111">
        <v>2</v>
      </c>
    </row>
    <row r="4" spans="1:10">
      <c r="A4" s="87"/>
      <c r="B4" s="182"/>
      <c r="C4" s="76" t="s">
        <v>1179</v>
      </c>
      <c r="D4" s="43"/>
      <c r="E4" s="32"/>
      <c r="F4" s="24"/>
      <c r="G4" s="24"/>
      <c r="H4" s="24"/>
      <c r="J4" s="110">
        <v>0</v>
      </c>
    </row>
    <row r="5" spans="1:10">
      <c r="A5" s="87"/>
      <c r="B5" s="182" t="s">
        <v>1180</v>
      </c>
      <c r="C5" s="76" t="s">
        <v>1181</v>
      </c>
      <c r="D5" s="43"/>
      <c r="E5" s="32"/>
      <c r="F5" s="24"/>
      <c r="G5" s="24"/>
      <c r="H5" s="24"/>
      <c r="J5" s="110">
        <v>0</v>
      </c>
    </row>
    <row r="6" spans="1:10">
      <c r="A6" s="87"/>
      <c r="B6" s="182" t="s">
        <v>1182</v>
      </c>
      <c r="C6" s="76"/>
      <c r="D6" s="43"/>
      <c r="E6" s="32"/>
      <c r="F6" s="24"/>
      <c r="G6" s="24"/>
      <c r="H6" s="24"/>
    </row>
    <row r="7" spans="1:10">
      <c r="A7" s="87" t="s">
        <v>1183</v>
      </c>
      <c r="B7" s="36" t="s">
        <v>1182</v>
      </c>
      <c r="C7" s="81" t="s">
        <v>358</v>
      </c>
      <c r="E7" s="32"/>
      <c r="F7" s="43" t="s">
        <v>653</v>
      </c>
      <c r="G7" s="24"/>
      <c r="H7" s="24"/>
      <c r="J7" s="110">
        <v>0</v>
      </c>
    </row>
    <row r="8" spans="1:10">
      <c r="A8" s="87" t="s">
        <v>1184</v>
      </c>
      <c r="B8" s="36" t="s">
        <v>1182</v>
      </c>
      <c r="C8" s="81" t="s">
        <v>1185</v>
      </c>
      <c r="E8" s="32"/>
      <c r="F8" s="43"/>
      <c r="G8" s="24"/>
      <c r="H8" s="24"/>
      <c r="J8" s="110">
        <v>0</v>
      </c>
    </row>
    <row r="9" spans="1:10">
      <c r="A9" s="87" t="s">
        <v>1186</v>
      </c>
      <c r="B9" s="36" t="s">
        <v>1182</v>
      </c>
      <c r="C9" s="81" t="s">
        <v>1187</v>
      </c>
      <c r="E9" s="32"/>
      <c r="F9" s="43" t="s">
        <v>653</v>
      </c>
      <c r="G9" s="24"/>
      <c r="H9" s="24"/>
      <c r="J9" s="110">
        <v>0</v>
      </c>
    </row>
    <row r="10" spans="1:10">
      <c r="A10" s="87" t="s">
        <v>1188</v>
      </c>
      <c r="B10" s="36" t="s">
        <v>1182</v>
      </c>
      <c r="C10" s="81" t="s">
        <v>1189</v>
      </c>
      <c r="E10" s="32"/>
      <c r="F10" s="43" t="s">
        <v>653</v>
      </c>
      <c r="G10" s="24"/>
      <c r="H10" s="24"/>
      <c r="J10" s="110">
        <v>0</v>
      </c>
    </row>
    <row r="11" spans="1:10">
      <c r="A11" s="87" t="s">
        <v>1190</v>
      </c>
      <c r="B11" s="36" t="s">
        <v>1182</v>
      </c>
      <c r="C11" s="81" t="s">
        <v>1191</v>
      </c>
      <c r="E11" s="32"/>
      <c r="F11" s="43"/>
      <c r="G11" s="24"/>
      <c r="H11" s="24"/>
      <c r="J11" s="110">
        <v>0</v>
      </c>
    </row>
    <row r="12" spans="1:10">
      <c r="A12" s="87" t="s">
        <v>1192</v>
      </c>
      <c r="B12" s="36" t="s">
        <v>1182</v>
      </c>
      <c r="C12" s="81" t="s">
        <v>1193</v>
      </c>
      <c r="E12" s="32"/>
      <c r="F12" s="43"/>
      <c r="G12" s="24"/>
      <c r="H12" s="24"/>
      <c r="J12" s="110">
        <v>0</v>
      </c>
    </row>
    <row r="13" spans="1:10">
      <c r="A13" s="87" t="s">
        <v>1194</v>
      </c>
      <c r="B13" s="71" t="s">
        <v>1195</v>
      </c>
      <c r="C13" s="32"/>
      <c r="E13" s="32"/>
      <c r="F13" s="43"/>
      <c r="G13" s="24"/>
      <c r="H13" s="24"/>
    </row>
    <row r="14" spans="1:10">
      <c r="A14" s="87" t="s">
        <v>1196</v>
      </c>
      <c r="B14" s="36"/>
      <c r="C14" s="46" t="s">
        <v>1197</v>
      </c>
      <c r="D14" s="36"/>
      <c r="E14" s="27" t="s">
        <v>1198</v>
      </c>
      <c r="F14" s="24"/>
      <c r="G14" s="43">
        <v>40482487</v>
      </c>
      <c r="H14" s="43" t="s">
        <v>1199</v>
      </c>
      <c r="J14" s="109">
        <v>1</v>
      </c>
    </row>
    <row r="15" spans="1:10">
      <c r="A15" s="87" t="s">
        <v>1200</v>
      </c>
      <c r="B15" s="36"/>
      <c r="C15" s="46" t="s">
        <v>1201</v>
      </c>
      <c r="D15" s="36"/>
      <c r="F15" s="24"/>
      <c r="G15" s="43"/>
      <c r="H15" s="43"/>
      <c r="J15" s="110">
        <v>0</v>
      </c>
    </row>
    <row r="16" spans="1:10">
      <c r="B16" s="27"/>
      <c r="D16" s="27"/>
    </row>
    <row r="17" spans="1:10">
      <c r="A17" s="87"/>
      <c r="B17" s="27"/>
      <c r="D17" s="27"/>
      <c r="J17" s="126">
        <f>COUNT(J15,J7:J12,J5,J4)</f>
        <v>9</v>
      </c>
    </row>
    <row r="18" spans="1:10">
      <c r="B18" s="27"/>
      <c r="D18" s="27"/>
      <c r="J18" s="128">
        <v>1</v>
      </c>
    </row>
    <row r="19" spans="1:10">
      <c r="B19" s="27"/>
      <c r="D19" s="27"/>
      <c r="J19" s="127">
        <v>1</v>
      </c>
    </row>
    <row r="20" spans="1:10">
      <c r="B20" s="27"/>
      <c r="D20" s="27"/>
      <c r="J20" s="27">
        <f>SUM(J17:J19)</f>
        <v>11</v>
      </c>
    </row>
    <row r="21" spans="1:10">
      <c r="B21" s="27"/>
      <c r="D21" s="27"/>
    </row>
    <row r="22" spans="1:10">
      <c r="B22" s="27"/>
      <c r="D22" s="27"/>
    </row>
    <row r="23" spans="1:10">
      <c r="B23" s="27"/>
      <c r="D23" s="27"/>
    </row>
    <row r="24" spans="1:10">
      <c r="B24" s="27"/>
      <c r="D24" s="27"/>
    </row>
    <row r="25" spans="1:10">
      <c r="B25" s="27"/>
      <c r="D25" s="27"/>
    </row>
    <row r="26" spans="1:10">
      <c r="B26" s="27"/>
      <c r="D26" s="27"/>
    </row>
    <row r="27" spans="1:10">
      <c r="B27" s="27"/>
      <c r="D27" s="27"/>
    </row>
    <row r="28" spans="1:10">
      <c r="B28" s="27"/>
      <c r="D28" s="27"/>
    </row>
    <row r="29" spans="1:10">
      <c r="B29" s="27"/>
      <c r="D29" s="27"/>
    </row>
    <row r="30" spans="1:10">
      <c r="B30" s="27"/>
      <c r="D30" s="27"/>
    </row>
    <row r="31" spans="1:10">
      <c r="B31" s="27"/>
      <c r="D31" s="27"/>
    </row>
    <row r="32" spans="1:10">
      <c r="B32" s="27"/>
      <c r="D32" s="27"/>
    </row>
    <row r="33" s="27" customFormat="1"/>
    <row r="34" s="27" customFormat="1"/>
    <row r="35" s="27" customFormat="1"/>
    <row r="36" s="27" customFormat="1"/>
    <row r="37" s="27" customFormat="1"/>
    <row r="38" s="27" customFormat="1"/>
    <row r="39" s="27" customFormat="1"/>
    <row r="40" s="27" customFormat="1"/>
    <row r="41" s="27" customFormat="1"/>
    <row r="42" s="27" customFormat="1"/>
    <row r="43" s="27" customFormat="1"/>
    <row r="44" s="27" customFormat="1"/>
    <row r="45" s="27" customFormat="1"/>
    <row r="46" s="27" customForma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</sheetData>
  <phoneticPr fontId="27" type="noConversion"/>
  <hyperlinks>
    <hyperlink ref="B13" location="_ftn1" display="_ftn1" xr:uid="{D4A37889-00A8-41DA-A15C-71100C90C0E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A6FD-ED57-45B4-89FE-AE875F4A25B8}">
  <dimension ref="A1:L113"/>
  <sheetViews>
    <sheetView workbookViewId="0">
      <selection activeCell="J83" sqref="J83"/>
    </sheetView>
  </sheetViews>
  <sheetFormatPr defaultRowHeight="15"/>
  <cols>
    <col min="1" max="1" width="17.140625" style="29" customWidth="1"/>
    <col min="2" max="2" width="34.42578125" style="30" customWidth="1"/>
    <col min="3" max="3" width="32.85546875" style="29" customWidth="1"/>
    <col min="4" max="4" width="24.42578125" style="29" customWidth="1"/>
    <col min="5" max="5" width="35.42578125" style="29" customWidth="1"/>
    <col min="6" max="6" width="22.28515625" style="117" customWidth="1"/>
    <col min="7" max="8" width="19.7109375" style="30" customWidth="1"/>
    <col min="9" max="9" width="22.42578125" style="29" customWidth="1"/>
    <col min="10" max="16384" width="9.140625" style="29"/>
  </cols>
  <sheetData>
    <row r="1" spans="1:12" s="10" customFormat="1" ht="15.75" customHeight="1">
      <c r="B1" s="11" t="s">
        <v>30</v>
      </c>
      <c r="C1" s="10" t="s">
        <v>31</v>
      </c>
      <c r="D1" s="10" t="s">
        <v>32</v>
      </c>
      <c r="E1" s="10" t="s">
        <v>33</v>
      </c>
      <c r="F1" s="44" t="s">
        <v>34</v>
      </c>
      <c r="G1" s="11" t="s">
        <v>35</v>
      </c>
      <c r="H1" s="11" t="s">
        <v>438</v>
      </c>
      <c r="I1" s="10" t="s">
        <v>36</v>
      </c>
      <c r="J1" s="10" t="s">
        <v>1174</v>
      </c>
    </row>
    <row r="2" spans="1:12" ht="30">
      <c r="A2" s="87" t="s">
        <v>1202</v>
      </c>
      <c r="B2" s="75" t="s">
        <v>1203</v>
      </c>
      <c r="C2" s="32"/>
      <c r="D2" s="32" t="s">
        <v>1204</v>
      </c>
      <c r="E2" s="32" t="s">
        <v>1205</v>
      </c>
      <c r="F2" s="36" t="s">
        <v>1206</v>
      </c>
      <c r="G2" s="30">
        <v>43528012</v>
      </c>
      <c r="H2" s="30" t="s">
        <v>1199</v>
      </c>
      <c r="I2" s="29" t="s">
        <v>1207</v>
      </c>
      <c r="J2" s="109">
        <v>1</v>
      </c>
      <c r="L2" s="195"/>
    </row>
    <row r="3" spans="1:12">
      <c r="A3" s="87" t="s">
        <v>1208</v>
      </c>
      <c r="B3" s="43" t="s">
        <v>1209</v>
      </c>
      <c r="C3" s="32"/>
      <c r="D3" s="32"/>
      <c r="E3" s="32"/>
      <c r="F3" s="30"/>
      <c r="G3" s="36"/>
      <c r="H3" s="36"/>
      <c r="L3" s="196"/>
    </row>
    <row r="4" spans="1:12">
      <c r="A4" s="87" t="s">
        <v>1210</v>
      </c>
      <c r="B4" s="43" t="s">
        <v>1211</v>
      </c>
      <c r="D4" s="32"/>
      <c r="E4" s="32"/>
      <c r="F4" s="30"/>
      <c r="G4" s="36"/>
      <c r="H4" s="36"/>
      <c r="L4" s="218"/>
    </row>
    <row r="5" spans="1:12">
      <c r="A5" s="87" t="s">
        <v>1212</v>
      </c>
      <c r="B5" s="36"/>
      <c r="C5" s="76" t="s">
        <v>1213</v>
      </c>
      <c r="E5" s="32"/>
      <c r="F5" s="30"/>
      <c r="G5" s="36" t="s">
        <v>3</v>
      </c>
      <c r="H5" s="36"/>
      <c r="J5" s="109">
        <v>1</v>
      </c>
      <c r="L5" s="9"/>
    </row>
    <row r="6" spans="1:12">
      <c r="A6" s="87" t="s">
        <v>1214</v>
      </c>
      <c r="B6" s="36"/>
      <c r="C6" s="46" t="s">
        <v>1215</v>
      </c>
      <c r="E6" s="32"/>
      <c r="F6" s="30"/>
      <c r="G6" s="36" t="s">
        <v>653</v>
      </c>
      <c r="H6" s="36"/>
      <c r="J6" s="110">
        <v>0</v>
      </c>
      <c r="L6" s="196"/>
    </row>
    <row r="7" spans="1:12">
      <c r="A7" s="87" t="s">
        <v>1216</v>
      </c>
      <c r="B7" s="77" t="s">
        <v>1217</v>
      </c>
      <c r="D7" s="32"/>
      <c r="E7" s="32"/>
      <c r="F7" s="30"/>
      <c r="G7" s="36"/>
      <c r="H7" s="36"/>
      <c r="L7" s="196"/>
    </row>
    <row r="8" spans="1:12">
      <c r="A8" s="87" t="s">
        <v>1218</v>
      </c>
      <c r="B8" s="77" t="s">
        <v>1217</v>
      </c>
      <c r="C8" s="76" t="s">
        <v>1219</v>
      </c>
      <c r="D8" s="29" t="s">
        <v>48</v>
      </c>
      <c r="E8" s="32" t="s">
        <v>1220</v>
      </c>
      <c r="F8" s="30">
        <v>261015003</v>
      </c>
      <c r="G8" s="36">
        <v>4129648</v>
      </c>
      <c r="H8" s="36" t="s">
        <v>449</v>
      </c>
      <c r="J8" s="111">
        <v>2</v>
      </c>
      <c r="L8" s="196"/>
    </row>
    <row r="9" spans="1:12" ht="30">
      <c r="A9" s="87" t="s">
        <v>1221</v>
      </c>
      <c r="B9" s="36"/>
      <c r="C9" s="46" t="s">
        <v>1222</v>
      </c>
      <c r="D9" s="32"/>
      <c r="E9" s="32"/>
      <c r="F9" s="30"/>
      <c r="G9" s="36"/>
      <c r="H9" s="36"/>
      <c r="I9" s="29" t="s">
        <v>1223</v>
      </c>
      <c r="J9" s="109">
        <v>1</v>
      </c>
      <c r="L9" s="219"/>
    </row>
    <row r="10" spans="1:12" ht="30">
      <c r="A10" s="87" t="s">
        <v>1224</v>
      </c>
      <c r="B10" s="36"/>
      <c r="C10" s="46" t="s">
        <v>1225</v>
      </c>
      <c r="E10" s="32"/>
      <c r="F10" s="30"/>
      <c r="G10" s="36" t="s">
        <v>1226</v>
      </c>
      <c r="H10" s="36"/>
      <c r="I10" s="29" t="s">
        <v>1227</v>
      </c>
      <c r="J10" s="109">
        <v>1</v>
      </c>
      <c r="L10" s="196"/>
    </row>
    <row r="11" spans="1:12">
      <c r="A11" s="87" t="s">
        <v>1228</v>
      </c>
      <c r="B11" s="36"/>
      <c r="C11" s="46" t="s">
        <v>1229</v>
      </c>
      <c r="E11" s="32"/>
      <c r="F11" s="30"/>
      <c r="G11" s="36" t="s">
        <v>1230</v>
      </c>
      <c r="H11" s="36"/>
      <c r="J11" s="128">
        <v>1</v>
      </c>
      <c r="L11" s="196"/>
    </row>
    <row r="12" spans="1:12">
      <c r="A12" s="87" t="s">
        <v>1231</v>
      </c>
      <c r="B12" s="36"/>
      <c r="C12" s="46" t="s">
        <v>1232</v>
      </c>
      <c r="E12" s="32"/>
      <c r="F12" s="30"/>
      <c r="G12" s="36"/>
      <c r="H12" s="36"/>
      <c r="I12" s="29" t="s">
        <v>1233</v>
      </c>
      <c r="J12" s="128">
        <v>1</v>
      </c>
      <c r="L12" s="9"/>
    </row>
    <row r="13" spans="1:12">
      <c r="A13" s="87" t="s">
        <v>1234</v>
      </c>
      <c r="B13" s="36"/>
      <c r="C13" s="46" t="s">
        <v>1235</v>
      </c>
      <c r="D13" s="32"/>
      <c r="E13" s="32"/>
      <c r="F13" s="30"/>
      <c r="G13" s="36" t="s">
        <v>1230</v>
      </c>
      <c r="H13" s="36"/>
      <c r="J13" s="128">
        <v>1</v>
      </c>
    </row>
    <row r="14" spans="1:12">
      <c r="A14" s="87" t="s">
        <v>1236</v>
      </c>
      <c r="B14" s="43" t="s">
        <v>1237</v>
      </c>
      <c r="D14" s="32"/>
      <c r="E14" s="32"/>
      <c r="F14" s="36"/>
    </row>
    <row r="15" spans="1:12">
      <c r="A15" s="87" t="s">
        <v>1238</v>
      </c>
      <c r="B15" s="36"/>
      <c r="C15" s="76" t="s">
        <v>1239</v>
      </c>
      <c r="E15" s="32"/>
      <c r="F15" s="36"/>
      <c r="G15" s="36"/>
      <c r="H15" s="36"/>
      <c r="I15" s="29" t="s">
        <v>1233</v>
      </c>
      <c r="J15" s="109">
        <v>1</v>
      </c>
    </row>
    <row r="16" spans="1:12">
      <c r="A16" s="87" t="s">
        <v>1240</v>
      </c>
      <c r="B16" s="36"/>
      <c r="C16" s="46" t="s">
        <v>1241</v>
      </c>
      <c r="E16" s="32"/>
      <c r="F16" s="36"/>
      <c r="G16" s="30" t="s">
        <v>1242</v>
      </c>
      <c r="J16" s="126">
        <v>0</v>
      </c>
    </row>
    <row r="17" spans="1:10">
      <c r="A17" s="87" t="s">
        <v>1243</v>
      </c>
      <c r="B17" s="43" t="s">
        <v>1244</v>
      </c>
      <c r="D17" s="32"/>
      <c r="E17" s="32"/>
      <c r="F17" s="36"/>
    </row>
    <row r="18" spans="1:10">
      <c r="A18" s="87" t="s">
        <v>1245</v>
      </c>
      <c r="B18" s="36"/>
      <c r="C18" s="46" t="s">
        <v>1246</v>
      </c>
      <c r="E18" s="32"/>
      <c r="F18" s="36"/>
      <c r="G18" s="30" t="s">
        <v>1242</v>
      </c>
      <c r="J18" s="110">
        <v>0</v>
      </c>
    </row>
    <row r="19" spans="1:10">
      <c r="A19" s="87" t="s">
        <v>1247</v>
      </c>
      <c r="B19" s="36"/>
      <c r="C19" s="46" t="s">
        <v>1248</v>
      </c>
      <c r="E19" s="32"/>
      <c r="F19" s="36"/>
      <c r="G19" s="30" t="s">
        <v>1242</v>
      </c>
      <c r="J19" s="110">
        <v>0</v>
      </c>
    </row>
    <row r="20" spans="1:10">
      <c r="A20" s="87" t="s">
        <v>1249</v>
      </c>
      <c r="B20" s="75" t="s">
        <v>1250</v>
      </c>
      <c r="C20" s="32"/>
      <c r="D20" s="32"/>
      <c r="E20" s="32"/>
      <c r="F20" s="36"/>
    </row>
    <row r="21" spans="1:10">
      <c r="A21" s="87" t="s">
        <v>1251</v>
      </c>
      <c r="B21" s="43" t="s">
        <v>1252</v>
      </c>
      <c r="C21" s="32"/>
      <c r="D21" s="32"/>
      <c r="E21" s="32"/>
      <c r="F21" s="36"/>
      <c r="G21" s="30" t="s">
        <v>653</v>
      </c>
      <c r="J21" s="110">
        <v>0</v>
      </c>
    </row>
    <row r="22" spans="1:10">
      <c r="A22" s="90" t="s">
        <v>1253</v>
      </c>
      <c r="B22" s="77" t="s">
        <v>1254</v>
      </c>
      <c r="C22" s="32"/>
      <c r="D22" s="32"/>
      <c r="E22" s="32"/>
      <c r="F22" s="36"/>
      <c r="G22" s="30" t="s">
        <v>653</v>
      </c>
      <c r="J22" s="110">
        <v>0</v>
      </c>
    </row>
    <row r="23" spans="1:10">
      <c r="A23" s="87" t="s">
        <v>1255</v>
      </c>
      <c r="B23" s="36"/>
      <c r="C23" s="46" t="s">
        <v>1256</v>
      </c>
      <c r="D23" s="32"/>
      <c r="E23" s="32"/>
      <c r="F23" s="36"/>
      <c r="G23" s="30" t="s">
        <v>653</v>
      </c>
      <c r="J23" s="110">
        <v>0</v>
      </c>
    </row>
    <row r="24" spans="1:10">
      <c r="A24" s="87" t="s">
        <v>1257</v>
      </c>
      <c r="B24" s="77" t="s">
        <v>1258</v>
      </c>
      <c r="D24" s="32"/>
      <c r="E24" s="32"/>
      <c r="F24" s="36"/>
    </row>
    <row r="25" spans="1:10">
      <c r="A25" s="87" t="s">
        <v>1259</v>
      </c>
      <c r="B25" s="36"/>
      <c r="C25" s="46" t="s">
        <v>1260</v>
      </c>
      <c r="E25" s="32"/>
      <c r="F25" s="30" t="s">
        <v>653</v>
      </c>
      <c r="G25" s="30" t="s">
        <v>653</v>
      </c>
      <c r="J25" s="110">
        <v>0</v>
      </c>
    </row>
    <row r="26" spans="1:10">
      <c r="A26" s="87" t="s">
        <v>1261</v>
      </c>
      <c r="B26" s="36"/>
      <c r="C26" s="76" t="s">
        <v>1262</v>
      </c>
      <c r="D26" s="32" t="s">
        <v>48</v>
      </c>
      <c r="E26" s="32" t="s">
        <v>1263</v>
      </c>
      <c r="F26" s="36">
        <v>78456001</v>
      </c>
      <c r="G26" s="30" t="s">
        <v>1264</v>
      </c>
      <c r="H26" s="30" t="s">
        <v>442</v>
      </c>
      <c r="J26" s="128">
        <v>1</v>
      </c>
    </row>
    <row r="27" spans="1:10">
      <c r="A27" s="87" t="s">
        <v>1265</v>
      </c>
      <c r="B27" s="77" t="s">
        <v>1266</v>
      </c>
      <c r="D27" s="32"/>
      <c r="E27" s="32"/>
      <c r="F27" s="36"/>
    </row>
    <row r="28" spans="1:10">
      <c r="A28" s="87" t="s">
        <v>1267</v>
      </c>
      <c r="B28" s="36"/>
      <c r="C28" s="46" t="s">
        <v>1268</v>
      </c>
      <c r="E28" s="32"/>
      <c r="F28" s="36"/>
      <c r="G28" s="30" t="s">
        <v>653</v>
      </c>
      <c r="I28" s="29" t="s">
        <v>1269</v>
      </c>
      <c r="J28" s="126">
        <v>0</v>
      </c>
    </row>
    <row r="29" spans="1:10">
      <c r="A29" s="87" t="s">
        <v>1270</v>
      </c>
      <c r="B29" s="36"/>
      <c r="C29" s="46" t="s">
        <v>1271</v>
      </c>
      <c r="E29" s="32"/>
      <c r="F29" s="36"/>
      <c r="G29" s="30" t="s">
        <v>653</v>
      </c>
      <c r="I29" s="29" t="s">
        <v>1269</v>
      </c>
      <c r="J29" s="126">
        <v>0</v>
      </c>
    </row>
    <row r="30" spans="1:10">
      <c r="A30" s="87" t="s">
        <v>1272</v>
      </c>
      <c r="B30" s="36"/>
      <c r="C30" s="46" t="s">
        <v>1273</v>
      </c>
      <c r="E30" s="32"/>
      <c r="F30" s="36"/>
      <c r="G30" s="30" t="s">
        <v>653</v>
      </c>
      <c r="I30" s="29" t="s">
        <v>1269</v>
      </c>
      <c r="J30" s="126">
        <v>0</v>
      </c>
    </row>
    <row r="31" spans="1:10">
      <c r="A31" s="87" t="s">
        <v>1274</v>
      </c>
      <c r="B31" s="36"/>
      <c r="C31" s="46" t="s">
        <v>1275</v>
      </c>
      <c r="E31" s="32"/>
      <c r="F31" s="36"/>
      <c r="G31" s="30" t="s">
        <v>653</v>
      </c>
      <c r="I31" s="29" t="s">
        <v>1269</v>
      </c>
      <c r="J31" s="126">
        <v>0</v>
      </c>
    </row>
    <row r="32" spans="1:10">
      <c r="A32" s="87" t="s">
        <v>1276</v>
      </c>
      <c r="B32" s="36"/>
      <c r="C32" s="46" t="s">
        <v>1277</v>
      </c>
      <c r="E32" s="32"/>
      <c r="F32" s="36"/>
      <c r="G32" s="30" t="s">
        <v>653</v>
      </c>
      <c r="I32" s="29" t="s">
        <v>1269</v>
      </c>
      <c r="J32" s="126">
        <v>0</v>
      </c>
    </row>
    <row r="33" spans="1:10">
      <c r="A33" s="87" t="s">
        <v>1278</v>
      </c>
      <c r="B33" s="77" t="s">
        <v>1279</v>
      </c>
      <c r="D33" s="32"/>
      <c r="E33" s="32"/>
      <c r="F33" s="36"/>
    </row>
    <row r="34" spans="1:10">
      <c r="A34" s="87" t="s">
        <v>1280</v>
      </c>
      <c r="B34" s="36"/>
      <c r="C34" s="46" t="s">
        <v>1281</v>
      </c>
      <c r="E34" s="32"/>
      <c r="F34" s="36"/>
      <c r="G34" s="36"/>
      <c r="H34" s="36"/>
      <c r="I34" s="29" t="s">
        <v>1233</v>
      </c>
      <c r="J34" s="112">
        <v>1</v>
      </c>
    </row>
    <row r="35" spans="1:10">
      <c r="A35" s="87" t="s">
        <v>1282</v>
      </c>
      <c r="B35" s="77" t="s">
        <v>1283</v>
      </c>
      <c r="D35" s="32"/>
      <c r="E35" s="32"/>
      <c r="F35" s="36"/>
    </row>
    <row r="36" spans="1:10">
      <c r="A36" s="87" t="s">
        <v>1284</v>
      </c>
      <c r="B36" s="36"/>
      <c r="C36" s="46" t="s">
        <v>1281</v>
      </c>
      <c r="D36" s="76"/>
      <c r="E36" s="32"/>
      <c r="F36" s="36"/>
      <c r="G36" s="36"/>
      <c r="H36" s="36"/>
      <c r="I36" t="s">
        <v>1233</v>
      </c>
      <c r="J36" s="112">
        <v>1</v>
      </c>
    </row>
    <row r="37" spans="1:10">
      <c r="A37" s="87" t="s">
        <v>1285</v>
      </c>
      <c r="B37" s="36"/>
      <c r="C37" s="46" t="s">
        <v>1235</v>
      </c>
      <c r="D37" s="32"/>
      <c r="F37" s="36"/>
      <c r="G37" s="36" t="s">
        <v>1230</v>
      </c>
      <c r="H37" s="36"/>
      <c r="J37" s="112">
        <v>1</v>
      </c>
    </row>
    <row r="38" spans="1:10">
      <c r="A38" s="87" t="s">
        <v>1286</v>
      </c>
      <c r="B38" s="36"/>
      <c r="C38" s="46" t="s">
        <v>1287</v>
      </c>
      <c r="D38" s="32"/>
      <c r="F38" s="36"/>
      <c r="G38" s="36"/>
      <c r="H38" s="36"/>
      <c r="I38" t="s">
        <v>1233</v>
      </c>
      <c r="J38" s="112">
        <v>1</v>
      </c>
    </row>
    <row r="39" spans="1:10">
      <c r="A39" s="87" t="s">
        <v>1288</v>
      </c>
      <c r="B39" s="36"/>
      <c r="C39" s="46" t="s">
        <v>1289</v>
      </c>
      <c r="D39" s="32"/>
      <c r="E39" s="32"/>
      <c r="F39" s="36"/>
      <c r="G39" s="30" t="s">
        <v>653</v>
      </c>
      <c r="I39" s="29" t="s">
        <v>1269</v>
      </c>
      <c r="J39" s="126">
        <v>0</v>
      </c>
    </row>
    <row r="40" spans="1:10">
      <c r="A40" s="87" t="s">
        <v>1290</v>
      </c>
      <c r="B40" s="36"/>
      <c r="C40" s="76" t="s">
        <v>1291</v>
      </c>
      <c r="D40" s="32"/>
      <c r="E40" s="32"/>
      <c r="F40" s="36"/>
      <c r="G40" s="30" t="s">
        <v>653</v>
      </c>
      <c r="I40" s="29" t="s">
        <v>1269</v>
      </c>
      <c r="J40" s="126">
        <v>0</v>
      </c>
    </row>
    <row r="41" spans="1:10">
      <c r="A41" s="87" t="s">
        <v>1292</v>
      </c>
      <c r="B41" s="36"/>
      <c r="C41" s="46" t="s">
        <v>1293</v>
      </c>
      <c r="D41" s="32"/>
      <c r="E41" s="32"/>
      <c r="F41" s="36"/>
      <c r="G41" s="30" t="s">
        <v>653</v>
      </c>
      <c r="I41" s="29" t="s">
        <v>1269</v>
      </c>
      <c r="J41" s="126">
        <v>0</v>
      </c>
    </row>
    <row r="42" spans="1:10">
      <c r="A42" s="87" t="s">
        <v>1294</v>
      </c>
      <c r="B42" s="43"/>
      <c r="C42" s="76" t="s">
        <v>1295</v>
      </c>
      <c r="D42" s="76"/>
      <c r="E42" s="46"/>
      <c r="F42" s="43"/>
      <c r="G42" s="30" t="s">
        <v>653</v>
      </c>
      <c r="I42" s="29" t="s">
        <v>1269</v>
      </c>
      <c r="J42" s="126">
        <v>0</v>
      </c>
    </row>
    <row r="43" spans="1:10">
      <c r="A43" s="87" t="s">
        <v>1296</v>
      </c>
      <c r="B43" s="36"/>
      <c r="C43" s="76" t="s">
        <v>1297</v>
      </c>
      <c r="D43" s="32"/>
      <c r="E43" s="32"/>
      <c r="F43" s="36"/>
      <c r="G43" s="30" t="s">
        <v>653</v>
      </c>
      <c r="I43" s="29" t="s">
        <v>1269</v>
      </c>
      <c r="J43" s="126">
        <v>0</v>
      </c>
    </row>
    <row r="44" spans="1:10">
      <c r="A44" s="87" t="s">
        <v>1298</v>
      </c>
      <c r="B44" s="43" t="s">
        <v>1299</v>
      </c>
      <c r="C44" s="32"/>
      <c r="D44" s="32"/>
      <c r="E44" s="32"/>
      <c r="F44" s="36"/>
    </row>
    <row r="45" spans="1:10">
      <c r="A45" s="87" t="s">
        <v>1300</v>
      </c>
      <c r="B45" s="77" t="s">
        <v>1301</v>
      </c>
      <c r="C45" s="32"/>
      <c r="E45" s="32"/>
      <c r="F45" s="36"/>
    </row>
    <row r="46" spans="1:10">
      <c r="A46" s="87" t="s">
        <v>1302</v>
      </c>
      <c r="B46" s="36"/>
      <c r="C46" s="46" t="s">
        <v>1303</v>
      </c>
      <c r="E46" s="32"/>
      <c r="F46" s="36"/>
      <c r="G46" s="30" t="s">
        <v>653</v>
      </c>
      <c r="I46" s="29" t="s">
        <v>1269</v>
      </c>
      <c r="J46" s="126">
        <v>0</v>
      </c>
    </row>
    <row r="47" spans="1:10">
      <c r="A47" s="87" t="s">
        <v>1304</v>
      </c>
      <c r="B47" s="36"/>
      <c r="C47" s="46" t="s">
        <v>1305</v>
      </c>
      <c r="E47" s="32"/>
      <c r="F47" s="36"/>
      <c r="G47" s="30" t="s">
        <v>653</v>
      </c>
      <c r="I47" s="29" t="s">
        <v>1269</v>
      </c>
      <c r="J47" s="126">
        <v>0</v>
      </c>
    </row>
    <row r="48" spans="1:10">
      <c r="A48" s="87" t="s">
        <v>1306</v>
      </c>
      <c r="B48" s="36"/>
      <c r="C48" s="46" t="s">
        <v>1307</v>
      </c>
      <c r="E48" s="32"/>
      <c r="F48" s="36"/>
      <c r="G48" s="30" t="s">
        <v>653</v>
      </c>
      <c r="I48" s="29" t="s">
        <v>1269</v>
      </c>
      <c r="J48" s="126">
        <v>0</v>
      </c>
    </row>
    <row r="49" spans="1:10">
      <c r="A49" s="87" t="s">
        <v>1308</v>
      </c>
      <c r="B49" s="43" t="s">
        <v>1309</v>
      </c>
      <c r="C49" s="32"/>
      <c r="E49" s="32"/>
      <c r="F49" s="36"/>
    </row>
    <row r="50" spans="1:10">
      <c r="A50" s="87" t="s">
        <v>1310</v>
      </c>
      <c r="B50" s="77" t="s">
        <v>1311</v>
      </c>
      <c r="C50" s="32"/>
      <c r="E50" s="32"/>
      <c r="F50" s="36"/>
    </row>
    <row r="51" spans="1:10">
      <c r="A51" s="87" t="s">
        <v>1312</v>
      </c>
      <c r="B51" s="36"/>
      <c r="C51" s="76" t="s">
        <v>1219</v>
      </c>
      <c r="D51" s="29" t="s">
        <v>48</v>
      </c>
      <c r="E51" s="32" t="s">
        <v>1220</v>
      </c>
      <c r="F51" s="30">
        <v>261015003</v>
      </c>
      <c r="G51" s="36">
        <v>4129648</v>
      </c>
      <c r="H51" s="36" t="s">
        <v>449</v>
      </c>
      <c r="I51" s="29" t="s">
        <v>1269</v>
      </c>
      <c r="J51" s="112">
        <v>1</v>
      </c>
    </row>
    <row r="52" spans="1:10">
      <c r="A52" s="87" t="s">
        <v>1313</v>
      </c>
      <c r="B52" s="36"/>
      <c r="C52" s="46" t="s">
        <v>1314</v>
      </c>
      <c r="E52" s="32"/>
      <c r="F52" s="36"/>
      <c r="G52" s="30" t="s">
        <v>653</v>
      </c>
      <c r="I52" s="29" t="s">
        <v>1269</v>
      </c>
      <c r="J52" s="131">
        <v>0</v>
      </c>
    </row>
    <row r="53" spans="1:10">
      <c r="A53" s="87" t="s">
        <v>1315</v>
      </c>
      <c r="B53" s="43" t="s">
        <v>1211</v>
      </c>
      <c r="C53" s="32"/>
      <c r="E53" s="32"/>
      <c r="F53" s="36"/>
    </row>
    <row r="54" spans="1:10">
      <c r="A54" s="87" t="s">
        <v>1316</v>
      </c>
      <c r="B54" s="36"/>
      <c r="C54" s="76" t="s">
        <v>1213</v>
      </c>
      <c r="E54" s="32"/>
      <c r="F54" s="36"/>
      <c r="G54" s="30" t="s">
        <v>653</v>
      </c>
      <c r="J54" s="126">
        <v>0</v>
      </c>
    </row>
    <row r="55" spans="1:10">
      <c r="A55" s="87" t="s">
        <v>1317</v>
      </c>
      <c r="B55" s="36"/>
      <c r="C55" s="76" t="s">
        <v>1318</v>
      </c>
      <c r="E55" s="32"/>
      <c r="F55" s="36"/>
      <c r="G55" s="30" t="s">
        <v>653</v>
      </c>
      <c r="J55" s="126">
        <v>0</v>
      </c>
    </row>
    <row r="56" spans="1:10">
      <c r="A56" s="87" t="s">
        <v>1319</v>
      </c>
      <c r="B56" s="36"/>
      <c r="C56" s="46" t="s">
        <v>1215</v>
      </c>
      <c r="E56" s="32"/>
      <c r="F56" s="36"/>
      <c r="G56" s="30" t="s">
        <v>653</v>
      </c>
      <c r="J56" s="126">
        <v>0</v>
      </c>
    </row>
    <row r="57" spans="1:10">
      <c r="A57" s="87" t="s">
        <v>1320</v>
      </c>
      <c r="B57" s="43" t="s">
        <v>1232</v>
      </c>
      <c r="C57" s="32"/>
      <c r="E57" s="32"/>
      <c r="F57" s="36"/>
    </row>
    <row r="58" spans="1:10">
      <c r="A58" s="87" t="s">
        <v>1321</v>
      </c>
      <c r="B58" s="36"/>
      <c r="C58" s="46" t="s">
        <v>1281</v>
      </c>
      <c r="E58" s="32"/>
      <c r="F58" s="36"/>
      <c r="G58" s="36"/>
      <c r="H58" s="36"/>
      <c r="I58" t="s">
        <v>1233</v>
      </c>
      <c r="J58" s="112">
        <v>1</v>
      </c>
    </row>
    <row r="59" spans="1:10">
      <c r="A59" s="87" t="s">
        <v>1322</v>
      </c>
      <c r="B59" s="36"/>
      <c r="C59" s="46" t="s">
        <v>1235</v>
      </c>
      <c r="F59" s="36"/>
      <c r="G59" s="36" t="s">
        <v>1230</v>
      </c>
      <c r="J59" s="112">
        <v>1</v>
      </c>
    </row>
    <row r="60" spans="1:10">
      <c r="A60" s="87" t="s">
        <v>1323</v>
      </c>
      <c r="B60" s="36"/>
      <c r="C60" s="46" t="s">
        <v>1287</v>
      </c>
      <c r="F60" s="36"/>
      <c r="G60" s="36"/>
      <c r="H60" s="36"/>
      <c r="I60" t="s">
        <v>1233</v>
      </c>
      <c r="J60" s="112">
        <v>1</v>
      </c>
    </row>
    <row r="61" spans="1:10">
      <c r="A61" s="87" t="s">
        <v>1324</v>
      </c>
      <c r="B61" s="43" t="s">
        <v>1325</v>
      </c>
      <c r="C61" s="32"/>
      <c r="E61" s="32"/>
      <c r="F61" s="36"/>
    </row>
    <row r="62" spans="1:10">
      <c r="A62" s="87" t="s">
        <v>1326</v>
      </c>
      <c r="B62" s="36"/>
      <c r="C62" s="76" t="s">
        <v>1327</v>
      </c>
      <c r="E62" s="32"/>
      <c r="F62" s="36"/>
      <c r="G62" s="30" t="s">
        <v>653</v>
      </c>
      <c r="J62" s="126">
        <v>0</v>
      </c>
    </row>
    <row r="63" spans="1:10">
      <c r="A63" s="87" t="s">
        <v>1328</v>
      </c>
      <c r="B63" s="36"/>
      <c r="C63" s="46" t="s">
        <v>1241</v>
      </c>
      <c r="E63" s="32"/>
      <c r="F63" s="36"/>
      <c r="G63" s="30" t="s">
        <v>653</v>
      </c>
      <c r="J63" s="126">
        <v>0</v>
      </c>
    </row>
    <row r="64" spans="1:10">
      <c r="A64" s="87" t="s">
        <v>1329</v>
      </c>
      <c r="B64" s="43" t="s">
        <v>1244</v>
      </c>
      <c r="C64" s="32"/>
      <c r="E64" s="32"/>
      <c r="F64" s="36"/>
    </row>
    <row r="65" spans="1:10">
      <c r="A65" s="87" t="s">
        <v>1330</v>
      </c>
      <c r="B65" s="36"/>
      <c r="C65" s="46" t="s">
        <v>1246</v>
      </c>
      <c r="E65" s="32"/>
      <c r="F65" s="36"/>
      <c r="G65" s="30" t="s">
        <v>653</v>
      </c>
      <c r="J65" s="126">
        <v>0</v>
      </c>
    </row>
    <row r="66" spans="1:10">
      <c r="A66" s="87" t="s">
        <v>1331</v>
      </c>
      <c r="B66" s="36"/>
      <c r="C66" s="46" t="s">
        <v>1332</v>
      </c>
      <c r="E66" s="32"/>
      <c r="F66" s="36"/>
      <c r="G66" s="30" t="s">
        <v>653</v>
      </c>
      <c r="J66" s="126">
        <v>0</v>
      </c>
    </row>
    <row r="67" spans="1:10">
      <c r="A67" s="87" t="s">
        <v>1333</v>
      </c>
      <c r="B67" s="75" t="s">
        <v>1334</v>
      </c>
      <c r="C67" s="32"/>
      <c r="D67" s="32"/>
      <c r="E67" s="32"/>
      <c r="F67" s="36"/>
    </row>
    <row r="68" spans="1:10">
      <c r="A68" s="87" t="s">
        <v>1335</v>
      </c>
      <c r="B68" s="43" t="s">
        <v>1252</v>
      </c>
      <c r="C68" s="32"/>
      <c r="D68" s="32"/>
      <c r="E68" s="32"/>
      <c r="F68" s="36"/>
      <c r="G68" s="30" t="s">
        <v>653</v>
      </c>
      <c r="J68" s="126">
        <v>0</v>
      </c>
    </row>
    <row r="69" spans="1:10">
      <c r="A69" s="90" t="s">
        <v>1336</v>
      </c>
      <c r="B69" s="77" t="s">
        <v>1254</v>
      </c>
      <c r="C69" s="32"/>
      <c r="D69" s="32"/>
      <c r="E69" s="32"/>
      <c r="F69" s="36"/>
      <c r="G69" s="30" t="s">
        <v>653</v>
      </c>
      <c r="J69" s="126">
        <v>0</v>
      </c>
    </row>
    <row r="70" spans="1:10">
      <c r="A70" s="87" t="s">
        <v>1337</v>
      </c>
      <c r="B70" s="43" t="s">
        <v>1211</v>
      </c>
      <c r="C70" s="76"/>
      <c r="E70" s="46"/>
      <c r="F70" s="43"/>
      <c r="G70" s="30" t="s">
        <v>653</v>
      </c>
      <c r="J70" s="126">
        <v>0</v>
      </c>
    </row>
    <row r="71" spans="1:10">
      <c r="A71" s="87" t="s">
        <v>1338</v>
      </c>
      <c r="B71" s="77"/>
      <c r="C71" s="76" t="s">
        <v>1213</v>
      </c>
      <c r="E71" s="46"/>
      <c r="F71" s="43"/>
      <c r="G71" s="36" t="s">
        <v>1339</v>
      </c>
      <c r="H71" s="36"/>
      <c r="J71" s="126">
        <v>0</v>
      </c>
    </row>
    <row r="72" spans="1:10">
      <c r="A72" s="87" t="s">
        <v>1340</v>
      </c>
      <c r="B72" s="36"/>
      <c r="C72" s="46" t="s">
        <v>1341</v>
      </c>
      <c r="E72" s="32"/>
      <c r="F72" s="36"/>
      <c r="G72" s="30" t="s">
        <v>653</v>
      </c>
      <c r="J72" s="126">
        <v>0</v>
      </c>
    </row>
    <row r="73" spans="1:10">
      <c r="A73" s="87" t="s">
        <v>1342</v>
      </c>
      <c r="B73" s="77" t="s">
        <v>1343</v>
      </c>
      <c r="C73" s="32"/>
      <c r="E73" s="32"/>
      <c r="F73" s="36"/>
      <c r="G73" s="30" t="s">
        <v>653</v>
      </c>
      <c r="J73" s="126">
        <v>0</v>
      </c>
    </row>
    <row r="74" spans="1:10">
      <c r="A74" s="87" t="s">
        <v>1344</v>
      </c>
      <c r="B74" s="36"/>
      <c r="C74" s="46" t="s">
        <v>1260</v>
      </c>
      <c r="E74" s="32"/>
      <c r="F74" s="36"/>
      <c r="G74" s="30" t="s">
        <v>653</v>
      </c>
      <c r="I74" s="29" t="s">
        <v>1269</v>
      </c>
      <c r="J74" s="126">
        <v>0</v>
      </c>
    </row>
    <row r="75" spans="1:10">
      <c r="A75" s="87" t="s">
        <v>1345</v>
      </c>
      <c r="B75" s="77" t="s">
        <v>1262</v>
      </c>
      <c r="C75" s="32"/>
      <c r="E75" s="32"/>
      <c r="F75" s="36"/>
      <c r="G75" s="30" t="s">
        <v>653</v>
      </c>
      <c r="J75" s="126">
        <v>0</v>
      </c>
    </row>
    <row r="76" spans="1:10">
      <c r="A76" s="87" t="s">
        <v>1346</v>
      </c>
      <c r="B76" s="77" t="s">
        <v>1266</v>
      </c>
      <c r="C76" s="32"/>
      <c r="E76" s="32"/>
      <c r="F76" s="36"/>
      <c r="G76" s="30" t="s">
        <v>653</v>
      </c>
      <c r="J76" s="126">
        <v>0</v>
      </c>
    </row>
    <row r="77" spans="1:10">
      <c r="A77" s="87" t="s">
        <v>1347</v>
      </c>
      <c r="B77" s="36"/>
      <c r="C77" s="46" t="s">
        <v>1268</v>
      </c>
      <c r="E77" s="32"/>
      <c r="F77" s="36"/>
      <c r="G77" s="30" t="s">
        <v>653</v>
      </c>
      <c r="I77" s="29" t="s">
        <v>1269</v>
      </c>
      <c r="J77" s="126">
        <v>0</v>
      </c>
    </row>
    <row r="78" spans="1:10">
      <c r="A78" s="87" t="s">
        <v>1348</v>
      </c>
      <c r="B78" s="36"/>
      <c r="C78" s="46" t="s">
        <v>1271</v>
      </c>
      <c r="E78" s="32"/>
      <c r="F78" s="36"/>
      <c r="G78" s="30" t="s">
        <v>653</v>
      </c>
      <c r="I78" s="29" t="s">
        <v>1269</v>
      </c>
      <c r="J78" s="126">
        <v>0</v>
      </c>
    </row>
    <row r="79" spans="1:10">
      <c r="A79" s="87" t="s">
        <v>1349</v>
      </c>
      <c r="B79" s="36"/>
      <c r="C79" s="46" t="s">
        <v>1273</v>
      </c>
      <c r="E79" s="32"/>
      <c r="F79" s="36"/>
      <c r="G79" s="30" t="s">
        <v>653</v>
      </c>
      <c r="I79" s="29" t="s">
        <v>1269</v>
      </c>
      <c r="J79" s="126">
        <v>0</v>
      </c>
    </row>
    <row r="80" spans="1:10">
      <c r="A80" s="87" t="s">
        <v>1350</v>
      </c>
      <c r="B80" s="36"/>
      <c r="C80" s="46" t="s">
        <v>1275</v>
      </c>
      <c r="E80" s="32"/>
      <c r="F80" s="36"/>
      <c r="G80" s="30" t="s">
        <v>653</v>
      </c>
      <c r="I80" s="29" t="s">
        <v>1269</v>
      </c>
      <c r="J80" s="126">
        <v>0</v>
      </c>
    </row>
    <row r="81" spans="1:10">
      <c r="A81" s="87" t="s">
        <v>1351</v>
      </c>
      <c r="B81" s="36"/>
      <c r="C81" s="46" t="s">
        <v>1277</v>
      </c>
      <c r="E81" s="32"/>
      <c r="F81" s="36"/>
      <c r="G81" s="30" t="s">
        <v>653</v>
      </c>
      <c r="I81" s="29" t="s">
        <v>1269</v>
      </c>
      <c r="J81" s="126">
        <v>0</v>
      </c>
    </row>
    <row r="82" spans="1:10">
      <c r="A82" s="87" t="s">
        <v>1352</v>
      </c>
      <c r="B82" s="77" t="s">
        <v>1353</v>
      </c>
      <c r="C82" s="32"/>
      <c r="D82" s="32"/>
      <c r="F82" s="36"/>
    </row>
    <row r="83" spans="1:10">
      <c r="A83" s="87" t="s">
        <v>1354</v>
      </c>
      <c r="B83" s="36"/>
      <c r="C83" s="46" t="s">
        <v>1281</v>
      </c>
      <c r="D83" s="32"/>
      <c r="F83" s="36"/>
      <c r="G83" s="30" t="s">
        <v>653</v>
      </c>
      <c r="H83" s="36"/>
      <c r="I83" t="s">
        <v>1233</v>
      </c>
      <c r="J83" s="128">
        <v>1</v>
      </c>
    </row>
    <row r="84" spans="1:10">
      <c r="A84" s="87" t="s">
        <v>1355</v>
      </c>
      <c r="B84" s="77" t="s">
        <v>1356</v>
      </c>
      <c r="C84" s="32"/>
      <c r="D84" s="32"/>
      <c r="F84" s="36"/>
    </row>
    <row r="85" spans="1:10">
      <c r="A85" s="87" t="s">
        <v>1357</v>
      </c>
      <c r="B85" s="36"/>
      <c r="C85" s="46" t="s">
        <v>1281</v>
      </c>
      <c r="D85" s="32"/>
      <c r="F85" s="36"/>
      <c r="G85" s="30" t="s">
        <v>653</v>
      </c>
      <c r="H85" s="36"/>
      <c r="I85" t="s">
        <v>1233</v>
      </c>
      <c r="J85" s="128">
        <v>1</v>
      </c>
    </row>
    <row r="86" spans="1:10">
      <c r="A86" s="87" t="s">
        <v>1358</v>
      </c>
      <c r="B86" s="36"/>
      <c r="C86" s="46" t="s">
        <v>1235</v>
      </c>
      <c r="F86" s="36"/>
      <c r="G86" s="30" t="s">
        <v>653</v>
      </c>
      <c r="J86" s="126">
        <v>0</v>
      </c>
    </row>
    <row r="87" spans="1:10">
      <c r="A87" s="87" t="s">
        <v>1359</v>
      </c>
      <c r="B87" s="36"/>
      <c r="C87" s="46" t="s">
        <v>1287</v>
      </c>
      <c r="F87" s="36"/>
      <c r="G87" s="30" t="s">
        <v>653</v>
      </c>
      <c r="J87" s="126">
        <v>0</v>
      </c>
    </row>
    <row r="88" spans="1:10">
      <c r="A88" s="87" t="s">
        <v>1360</v>
      </c>
      <c r="B88" s="43" t="s">
        <v>1289</v>
      </c>
      <c r="C88" s="32"/>
      <c r="D88" s="32"/>
      <c r="F88" s="36"/>
      <c r="G88" s="30" t="s">
        <v>653</v>
      </c>
      <c r="I88" s="29" t="s">
        <v>1269</v>
      </c>
      <c r="J88" s="126">
        <v>0</v>
      </c>
    </row>
    <row r="89" spans="1:10">
      <c r="A89" s="87" t="s">
        <v>1361</v>
      </c>
      <c r="B89" s="77" t="s">
        <v>1291</v>
      </c>
      <c r="C89" s="32"/>
      <c r="D89" s="32"/>
      <c r="F89" s="36"/>
      <c r="G89" s="30" t="s">
        <v>653</v>
      </c>
      <c r="I89" s="29" t="s">
        <v>1269</v>
      </c>
      <c r="J89" s="126">
        <v>0</v>
      </c>
    </row>
    <row r="90" spans="1:10">
      <c r="A90" s="87" t="s">
        <v>1362</v>
      </c>
      <c r="B90" s="43" t="s">
        <v>1293</v>
      </c>
      <c r="C90" s="32"/>
      <c r="D90" s="32"/>
      <c r="F90" s="36"/>
      <c r="G90" s="30" t="s">
        <v>653</v>
      </c>
      <c r="I90" s="29" t="s">
        <v>1269</v>
      </c>
      <c r="J90" s="126">
        <v>0</v>
      </c>
    </row>
    <row r="91" spans="1:10">
      <c r="A91" s="87" t="s">
        <v>1363</v>
      </c>
      <c r="B91" s="77" t="s">
        <v>1295</v>
      </c>
      <c r="C91" s="76"/>
      <c r="D91" s="46"/>
      <c r="F91" s="43"/>
      <c r="G91" s="30" t="s">
        <v>653</v>
      </c>
      <c r="I91" s="29" t="s">
        <v>1269</v>
      </c>
      <c r="J91" s="126">
        <v>0</v>
      </c>
    </row>
    <row r="92" spans="1:10">
      <c r="A92" s="87" t="s">
        <v>1364</v>
      </c>
      <c r="B92" s="77" t="s">
        <v>1297</v>
      </c>
      <c r="C92" s="32"/>
      <c r="D92" s="32"/>
      <c r="F92" s="36"/>
      <c r="G92" s="30" t="s">
        <v>653</v>
      </c>
      <c r="I92" s="29" t="s">
        <v>1269</v>
      </c>
      <c r="J92" s="126">
        <v>0</v>
      </c>
    </row>
    <row r="93" spans="1:10">
      <c r="A93" s="87" t="s">
        <v>1365</v>
      </c>
      <c r="B93" s="43" t="s">
        <v>1366</v>
      </c>
      <c r="C93" s="32"/>
      <c r="D93" s="32"/>
      <c r="E93" s="32"/>
      <c r="F93" s="36"/>
      <c r="G93" s="30" t="s">
        <v>653</v>
      </c>
      <c r="I93" s="29" t="s">
        <v>1269</v>
      </c>
      <c r="J93" s="126">
        <v>0</v>
      </c>
    </row>
    <row r="94" spans="1:10">
      <c r="A94" s="87" t="s">
        <v>1367</v>
      </c>
      <c r="B94" s="36"/>
      <c r="C94" s="76" t="s">
        <v>1368</v>
      </c>
      <c r="D94" s="32"/>
      <c r="E94" s="32"/>
      <c r="F94" s="36"/>
      <c r="G94" s="30" t="s">
        <v>653</v>
      </c>
      <c r="J94" s="126">
        <v>0</v>
      </c>
    </row>
    <row r="95" spans="1:10">
      <c r="A95" s="87" t="s">
        <v>1369</v>
      </c>
      <c r="B95" s="36"/>
      <c r="C95" s="46" t="s">
        <v>1241</v>
      </c>
      <c r="D95" s="32"/>
      <c r="E95" s="32"/>
      <c r="F95" s="36"/>
      <c r="G95" s="30" t="s">
        <v>653</v>
      </c>
      <c r="J95" s="126">
        <v>0</v>
      </c>
    </row>
    <row r="96" spans="1:10">
      <c r="A96" s="87" t="s">
        <v>1370</v>
      </c>
      <c r="B96" s="43" t="s">
        <v>1244</v>
      </c>
      <c r="C96" s="32"/>
      <c r="D96" s="32"/>
      <c r="E96" s="32"/>
      <c r="F96" s="36"/>
    </row>
    <row r="97" spans="1:10">
      <c r="A97" s="87" t="s">
        <v>1371</v>
      </c>
      <c r="B97" s="36"/>
      <c r="C97" s="46" t="s">
        <v>1246</v>
      </c>
      <c r="D97" s="32"/>
      <c r="E97" s="32"/>
      <c r="F97" s="36"/>
      <c r="G97" s="30" t="s">
        <v>653</v>
      </c>
      <c r="I97" s="29" t="s">
        <v>996</v>
      </c>
      <c r="J97" s="126">
        <v>0</v>
      </c>
    </row>
    <row r="98" spans="1:10">
      <c r="A98" s="87" t="s">
        <v>1372</v>
      </c>
      <c r="B98" s="36"/>
      <c r="C98" s="46" t="s">
        <v>1332</v>
      </c>
      <c r="D98" s="32"/>
      <c r="E98" s="32"/>
      <c r="F98" s="36"/>
      <c r="G98" s="30" t="s">
        <v>653</v>
      </c>
      <c r="I98" s="29" t="s">
        <v>996</v>
      </c>
      <c r="J98" s="126">
        <v>0</v>
      </c>
    </row>
    <row r="99" spans="1:10">
      <c r="A99" s="87" t="s">
        <v>1373</v>
      </c>
      <c r="B99" s="75" t="s">
        <v>1332</v>
      </c>
      <c r="C99" s="32"/>
      <c r="D99" s="32"/>
      <c r="E99" s="32"/>
      <c r="F99" s="36"/>
    </row>
    <row r="100" spans="1:10">
      <c r="A100" s="87" t="s">
        <v>1374</v>
      </c>
      <c r="B100" s="43" t="s">
        <v>1375</v>
      </c>
      <c r="C100" s="46"/>
      <c r="D100" s="46"/>
      <c r="E100" s="46"/>
      <c r="F100" s="43"/>
      <c r="J100" s="110">
        <v>0</v>
      </c>
    </row>
    <row r="101" spans="1:10">
      <c r="A101" s="87" t="s">
        <v>1376</v>
      </c>
      <c r="B101" s="36"/>
      <c r="C101" s="46" t="s">
        <v>1377</v>
      </c>
      <c r="D101" s="46"/>
      <c r="E101" s="46"/>
      <c r="F101" s="43"/>
      <c r="J101" s="110">
        <v>0</v>
      </c>
    </row>
    <row r="102" spans="1:10">
      <c r="A102" s="87" t="s">
        <v>1378</v>
      </c>
      <c r="B102" s="36"/>
      <c r="C102" s="46" t="s">
        <v>1379</v>
      </c>
      <c r="E102" s="46"/>
      <c r="F102" s="43"/>
      <c r="J102" s="110">
        <v>0</v>
      </c>
    </row>
    <row r="103" spans="1:10">
      <c r="A103" s="87" t="s">
        <v>1380</v>
      </c>
      <c r="B103" s="36"/>
      <c r="C103" s="46" t="s">
        <v>1287</v>
      </c>
      <c r="D103" s="46"/>
      <c r="F103" s="43"/>
      <c r="J103" s="110">
        <v>0</v>
      </c>
    </row>
    <row r="104" spans="1:10">
      <c r="A104" s="87" t="s">
        <v>1381</v>
      </c>
      <c r="B104" s="43" t="s">
        <v>1382</v>
      </c>
      <c r="C104" s="46" t="s">
        <v>1382</v>
      </c>
      <c r="D104" s="46"/>
      <c r="E104" s="46"/>
      <c r="F104" s="43"/>
      <c r="J104" s="110">
        <v>0</v>
      </c>
    </row>
    <row r="105" spans="1:10">
      <c r="A105" s="87" t="s">
        <v>1383</v>
      </c>
      <c r="B105" s="36"/>
      <c r="C105" s="46" t="s">
        <v>1384</v>
      </c>
      <c r="E105" s="46"/>
      <c r="F105" s="43"/>
      <c r="J105" s="110">
        <v>0</v>
      </c>
    </row>
    <row r="106" spans="1:10">
      <c r="A106" s="87" t="s">
        <v>1385</v>
      </c>
      <c r="B106" s="36"/>
      <c r="C106" s="46" t="s">
        <v>1386</v>
      </c>
      <c r="E106" s="46"/>
      <c r="F106" s="43"/>
      <c r="J106" s="110">
        <v>0</v>
      </c>
    </row>
    <row r="107" spans="1:10">
      <c r="A107" s="87" t="s">
        <v>1387</v>
      </c>
      <c r="B107" s="36"/>
      <c r="C107" s="46" t="s">
        <v>1388</v>
      </c>
      <c r="E107" s="46"/>
      <c r="F107" s="43"/>
      <c r="J107" s="110">
        <v>0</v>
      </c>
    </row>
    <row r="108" spans="1:10">
      <c r="A108" s="87" t="s">
        <v>1389</v>
      </c>
      <c r="B108" s="36"/>
      <c r="C108" s="46" t="s">
        <v>1390</v>
      </c>
      <c r="E108" s="46"/>
      <c r="F108" s="43"/>
      <c r="J108" s="110">
        <v>0</v>
      </c>
    </row>
    <row r="109" spans="1:10">
      <c r="F109" s="30"/>
    </row>
    <row r="110" spans="1:10">
      <c r="F110" s="30"/>
      <c r="J110" s="131">
        <f>COUNT(J86:J108,J62:J81,J52:J56,J39:J48,J28:J32,J16:J25,J6)</f>
        <v>64</v>
      </c>
    </row>
    <row r="111" spans="1:10">
      <c r="A111" s="74"/>
      <c r="F111" s="30"/>
      <c r="J111" s="112">
        <f>COUNT(J85,J83,J58:J60,J51,J34:J38,J26,J9:J15,J5,J2)</f>
        <v>19</v>
      </c>
    </row>
    <row r="112" spans="1:10">
      <c r="F112" s="30"/>
      <c r="J112" s="111">
        <f>COUNT(J8)</f>
        <v>1</v>
      </c>
    </row>
    <row r="113" spans="6:10">
      <c r="F113" s="30"/>
      <c r="J113" s="29">
        <f>SUM(J110:J112)</f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4B20-57E3-4EF4-9FD1-080E1CF2CF93}">
  <dimension ref="A1:N78"/>
  <sheetViews>
    <sheetView topLeftCell="A48" workbookViewId="0">
      <selection activeCell="G70" sqref="G70"/>
    </sheetView>
  </sheetViews>
  <sheetFormatPr defaultRowHeight="15"/>
  <cols>
    <col min="1" max="1" width="14.140625" customWidth="1"/>
    <col min="2" max="2" width="13.42578125" customWidth="1"/>
    <col min="3" max="3" width="51.85546875" customWidth="1"/>
    <col min="4" max="4" width="19.42578125" customWidth="1"/>
    <col min="5" max="5" width="19.85546875" customWidth="1"/>
    <col min="6" max="6" width="19.42578125" style="6" customWidth="1"/>
    <col min="7" max="8" width="20.85546875" style="4" customWidth="1"/>
    <col min="9" max="9" width="26.5703125" customWidth="1"/>
  </cols>
  <sheetData>
    <row r="1" spans="1:14" s="5" customFormat="1" ht="15.75" customHeight="1">
      <c r="A1" s="10"/>
      <c r="B1" s="11" t="s">
        <v>30</v>
      </c>
      <c r="C1" s="10" t="s">
        <v>31</v>
      </c>
      <c r="D1" s="10" t="s">
        <v>32</v>
      </c>
      <c r="E1" s="10" t="s">
        <v>33</v>
      </c>
      <c r="F1" s="11" t="s">
        <v>34</v>
      </c>
      <c r="G1" s="11" t="s">
        <v>35</v>
      </c>
      <c r="H1" s="11" t="s">
        <v>438</v>
      </c>
      <c r="I1" s="10" t="s">
        <v>36</v>
      </c>
      <c r="J1" s="10" t="s">
        <v>1174</v>
      </c>
      <c r="K1" s="10"/>
      <c r="L1" s="10"/>
      <c r="M1" s="10"/>
      <c r="N1" s="10"/>
    </row>
    <row r="2" spans="1:14">
      <c r="A2" s="90" t="s">
        <v>1391</v>
      </c>
      <c r="B2" s="102" t="s">
        <v>1392</v>
      </c>
      <c r="C2" s="32"/>
      <c r="D2" s="27" t="s">
        <v>48</v>
      </c>
      <c r="E2" s="174" t="s">
        <v>1393</v>
      </c>
      <c r="F2" s="33">
        <v>106076001</v>
      </c>
      <c r="G2" s="24">
        <v>141960</v>
      </c>
      <c r="H2" s="24" t="s">
        <v>442</v>
      </c>
      <c r="I2" s="32"/>
      <c r="J2" s="111">
        <v>2</v>
      </c>
      <c r="K2" s="27"/>
      <c r="L2" s="195"/>
      <c r="M2" s="27"/>
      <c r="N2" s="27"/>
    </row>
    <row r="3" spans="1:14">
      <c r="A3" s="87" t="s">
        <v>1394</v>
      </c>
      <c r="B3" s="102" t="s">
        <v>1392</v>
      </c>
      <c r="C3" s="76" t="s">
        <v>1395</v>
      </c>
      <c r="D3" s="27" t="s">
        <v>48</v>
      </c>
      <c r="E3" s="103" t="s">
        <v>1396</v>
      </c>
      <c r="F3" s="33">
        <v>279333002</v>
      </c>
      <c r="G3" s="35">
        <v>136184</v>
      </c>
      <c r="H3" s="24" t="s">
        <v>442</v>
      </c>
      <c r="I3" s="32"/>
      <c r="J3" s="111">
        <v>2</v>
      </c>
      <c r="K3" s="27"/>
      <c r="L3" s="196"/>
      <c r="M3" s="27"/>
      <c r="N3" s="27"/>
    </row>
    <row r="4" spans="1:14">
      <c r="A4" s="87" t="s">
        <v>1397</v>
      </c>
      <c r="B4" s="102" t="s">
        <v>1392</v>
      </c>
      <c r="C4" s="76" t="s">
        <v>1398</v>
      </c>
      <c r="D4" s="27" t="s">
        <v>48</v>
      </c>
      <c r="E4" s="103"/>
      <c r="F4" s="33">
        <v>238810007</v>
      </c>
      <c r="G4" s="35">
        <v>318566</v>
      </c>
      <c r="H4" s="24" t="s">
        <v>442</v>
      </c>
      <c r="I4" s="32"/>
      <c r="J4" s="111">
        <v>2</v>
      </c>
      <c r="K4" s="27"/>
      <c r="L4" s="27"/>
      <c r="M4" s="27"/>
      <c r="N4" s="27"/>
    </row>
    <row r="5" spans="1:14">
      <c r="A5" s="87" t="s">
        <v>1399</v>
      </c>
      <c r="B5" s="102" t="s">
        <v>1392</v>
      </c>
      <c r="C5" s="76" t="s">
        <v>159</v>
      </c>
      <c r="D5" s="27" t="s">
        <v>48</v>
      </c>
      <c r="E5" s="103"/>
      <c r="F5" s="33">
        <v>126485001</v>
      </c>
      <c r="G5" s="35">
        <v>139900</v>
      </c>
      <c r="H5" s="24" t="s">
        <v>442</v>
      </c>
      <c r="I5" s="32"/>
      <c r="J5" s="111">
        <v>2</v>
      </c>
      <c r="K5" s="27"/>
      <c r="L5" s="27"/>
      <c r="M5" s="27"/>
      <c r="N5" s="27"/>
    </row>
    <row r="6" spans="1:14">
      <c r="A6" s="87" t="s">
        <v>1400</v>
      </c>
      <c r="B6" s="102" t="s">
        <v>1392</v>
      </c>
      <c r="C6" s="46" t="s">
        <v>1401</v>
      </c>
      <c r="D6" s="27" t="s">
        <v>48</v>
      </c>
      <c r="E6" s="175"/>
      <c r="F6" s="33">
        <v>41291007</v>
      </c>
      <c r="G6" s="35">
        <v>432791</v>
      </c>
      <c r="H6" s="24" t="s">
        <v>442</v>
      </c>
      <c r="I6" s="32"/>
      <c r="J6" s="111">
        <v>2</v>
      </c>
      <c r="K6" s="27"/>
      <c r="L6" s="27"/>
      <c r="M6" s="27"/>
      <c r="N6" s="27"/>
    </row>
    <row r="7" spans="1:14">
      <c r="A7" s="87" t="s">
        <v>1402</v>
      </c>
      <c r="B7" s="77" t="s">
        <v>1403</v>
      </c>
      <c r="C7" s="27"/>
      <c r="D7" s="27"/>
      <c r="E7" s="9"/>
      <c r="F7" s="33"/>
      <c r="G7" s="36"/>
      <c r="H7" s="36"/>
      <c r="I7" s="27"/>
      <c r="J7" s="142"/>
      <c r="K7" s="27"/>
      <c r="L7" s="27"/>
      <c r="M7" s="27"/>
      <c r="N7" s="27"/>
    </row>
    <row r="8" spans="1:14">
      <c r="A8" s="87" t="s">
        <v>1404</v>
      </c>
      <c r="B8" s="77" t="s">
        <v>1403</v>
      </c>
      <c r="C8" s="76" t="s">
        <v>1405</v>
      </c>
      <c r="D8" s="27" t="s">
        <v>48</v>
      </c>
      <c r="E8" s="103" t="s">
        <v>1406</v>
      </c>
      <c r="F8" s="33">
        <v>45177002</v>
      </c>
      <c r="G8" s="77">
        <v>381299</v>
      </c>
      <c r="H8" s="24" t="s">
        <v>442</v>
      </c>
      <c r="I8" s="27"/>
      <c r="J8" s="111">
        <v>2</v>
      </c>
      <c r="K8" s="27"/>
      <c r="L8" s="27"/>
      <c r="M8" s="27"/>
      <c r="N8" s="27"/>
    </row>
    <row r="9" spans="1:14">
      <c r="A9" s="90" t="s">
        <v>1407</v>
      </c>
      <c r="B9" s="77" t="s">
        <v>1403</v>
      </c>
      <c r="C9" s="76" t="s">
        <v>1408</v>
      </c>
      <c r="D9" s="27" t="s">
        <v>48</v>
      </c>
      <c r="E9" s="103" t="s">
        <v>1409</v>
      </c>
      <c r="F9" s="33">
        <v>421262002</v>
      </c>
      <c r="G9" s="77">
        <v>4222234</v>
      </c>
      <c r="H9" s="24" t="s">
        <v>442</v>
      </c>
      <c r="I9" s="27"/>
      <c r="J9" s="111">
        <v>2</v>
      </c>
      <c r="K9" s="27"/>
      <c r="L9" s="27"/>
      <c r="M9" s="27"/>
      <c r="N9" s="27"/>
    </row>
    <row r="10" spans="1:14">
      <c r="A10" s="90" t="s">
        <v>1410</v>
      </c>
      <c r="B10" s="77" t="s">
        <v>1403</v>
      </c>
      <c r="C10" s="76" t="s">
        <v>1411</v>
      </c>
      <c r="D10" s="27" t="s">
        <v>48</v>
      </c>
      <c r="E10" s="103" t="s">
        <v>1412</v>
      </c>
      <c r="F10" s="33">
        <v>699376002</v>
      </c>
      <c r="G10" s="77">
        <v>44783305</v>
      </c>
      <c r="H10" s="24" t="s">
        <v>442</v>
      </c>
      <c r="I10" s="27"/>
      <c r="J10" s="111">
        <v>2</v>
      </c>
      <c r="K10" s="27"/>
      <c r="L10" s="27"/>
      <c r="M10" s="27"/>
      <c r="N10" s="27"/>
    </row>
    <row r="11" spans="1:14">
      <c r="A11" s="90" t="s">
        <v>1413</v>
      </c>
      <c r="B11" s="77" t="s">
        <v>1403</v>
      </c>
      <c r="C11" s="76" t="s">
        <v>1414</v>
      </c>
      <c r="D11" s="27" t="s">
        <v>48</v>
      </c>
      <c r="E11" s="103" t="s">
        <v>1415</v>
      </c>
      <c r="F11" s="33">
        <v>278528006</v>
      </c>
      <c r="G11" s="77">
        <v>4133326</v>
      </c>
      <c r="H11" s="24" t="s">
        <v>442</v>
      </c>
      <c r="I11" s="27"/>
      <c r="J11" s="111">
        <v>2</v>
      </c>
      <c r="K11" s="27"/>
      <c r="L11" s="27"/>
      <c r="M11" s="27"/>
      <c r="N11" s="27"/>
    </row>
    <row r="12" spans="1:14">
      <c r="A12" s="90" t="s">
        <v>1416</v>
      </c>
      <c r="B12" s="77" t="s">
        <v>1403</v>
      </c>
      <c r="C12" s="76" t="s">
        <v>1417</v>
      </c>
      <c r="D12" s="27" t="s">
        <v>48</v>
      </c>
      <c r="E12" s="103" t="s">
        <v>1418</v>
      </c>
      <c r="F12" s="33">
        <v>421581006</v>
      </c>
      <c r="G12" s="77">
        <v>4222866</v>
      </c>
      <c r="H12" s="24" t="s">
        <v>442</v>
      </c>
      <c r="I12" s="27"/>
      <c r="J12" s="111">
        <v>2</v>
      </c>
      <c r="K12" s="27"/>
      <c r="L12" s="27"/>
      <c r="M12" s="27"/>
      <c r="N12" s="27"/>
    </row>
    <row r="13" spans="1:14">
      <c r="A13" s="90" t="s">
        <v>1419</v>
      </c>
      <c r="B13" s="77" t="s">
        <v>1403</v>
      </c>
      <c r="C13" s="76" t="s">
        <v>1420</v>
      </c>
      <c r="D13" s="27" t="s">
        <v>48</v>
      </c>
      <c r="E13" s="103"/>
      <c r="F13" s="33">
        <v>41291007</v>
      </c>
      <c r="G13" s="35">
        <v>432791</v>
      </c>
      <c r="H13" s="24" t="s">
        <v>442</v>
      </c>
      <c r="I13" s="27" t="s">
        <v>1421</v>
      </c>
      <c r="J13" s="111">
        <v>2</v>
      </c>
      <c r="K13" s="27"/>
      <c r="L13" s="27"/>
      <c r="M13" s="27"/>
      <c r="N13" s="27"/>
    </row>
    <row r="14" spans="1:14">
      <c r="A14" s="90" t="s">
        <v>1422</v>
      </c>
      <c r="B14" s="77" t="s">
        <v>1403</v>
      </c>
      <c r="C14" s="76" t="s">
        <v>1423</v>
      </c>
      <c r="D14" s="27"/>
      <c r="E14" s="103"/>
      <c r="F14" s="33"/>
      <c r="G14" s="36"/>
      <c r="H14" s="36"/>
      <c r="I14" s="27"/>
      <c r="J14" s="27"/>
      <c r="K14" s="27"/>
      <c r="L14" s="27"/>
      <c r="M14" s="27"/>
      <c r="N14" s="27"/>
    </row>
    <row r="15" spans="1:14">
      <c r="A15" s="87" t="s">
        <v>1424</v>
      </c>
      <c r="B15" s="102" t="s">
        <v>1392</v>
      </c>
      <c r="C15" s="46" t="s">
        <v>1425</v>
      </c>
      <c r="D15" s="27" t="s">
        <v>48</v>
      </c>
      <c r="E15" s="175" t="s">
        <v>1426</v>
      </c>
      <c r="F15" s="33">
        <v>247441003</v>
      </c>
      <c r="G15" s="35">
        <v>137193</v>
      </c>
      <c r="H15" s="24" t="s">
        <v>442</v>
      </c>
      <c r="I15" s="32"/>
      <c r="J15" s="111">
        <v>2</v>
      </c>
      <c r="K15" s="27"/>
      <c r="L15" s="27"/>
      <c r="M15" s="27"/>
      <c r="N15" s="27"/>
    </row>
    <row r="16" spans="1:14">
      <c r="A16" s="87" t="s">
        <v>1427</v>
      </c>
      <c r="B16" s="102" t="s">
        <v>1392</v>
      </c>
      <c r="C16" s="46" t="s">
        <v>1428</v>
      </c>
      <c r="D16" s="27" t="s">
        <v>48</v>
      </c>
      <c r="E16" s="175" t="s">
        <v>1426</v>
      </c>
      <c r="F16" s="33">
        <v>247441003</v>
      </c>
      <c r="G16" s="35">
        <v>137193</v>
      </c>
      <c r="H16" s="24" t="s">
        <v>442</v>
      </c>
      <c r="I16" s="32"/>
      <c r="J16" s="111">
        <v>2</v>
      </c>
      <c r="K16" s="27"/>
      <c r="L16" s="27"/>
      <c r="M16" s="27"/>
      <c r="N16" s="27"/>
    </row>
    <row r="17" spans="1:14">
      <c r="A17" s="87" t="s">
        <v>1429</v>
      </c>
      <c r="B17" s="36"/>
      <c r="C17" s="46" t="s">
        <v>1430</v>
      </c>
      <c r="D17" s="27" t="s">
        <v>48</v>
      </c>
      <c r="E17" s="175" t="s">
        <v>1431</v>
      </c>
      <c r="F17" s="33">
        <v>43116000</v>
      </c>
      <c r="G17" s="35">
        <v>133835</v>
      </c>
      <c r="H17" s="24" t="s">
        <v>442</v>
      </c>
      <c r="I17" s="32"/>
      <c r="J17" s="111">
        <v>2</v>
      </c>
      <c r="K17" s="27"/>
      <c r="L17" s="27"/>
      <c r="M17" s="27"/>
      <c r="N17" s="27"/>
    </row>
    <row r="18" spans="1:14">
      <c r="A18" s="90" t="s">
        <v>1432</v>
      </c>
      <c r="B18" s="102" t="s">
        <v>1433</v>
      </c>
      <c r="C18" s="76" t="s">
        <v>1434</v>
      </c>
      <c r="D18" s="27" t="s">
        <v>48</v>
      </c>
      <c r="E18" s="103" t="s">
        <v>1435</v>
      </c>
      <c r="F18" s="33" t="s">
        <v>1436</v>
      </c>
      <c r="G18" s="36">
        <v>4304916</v>
      </c>
      <c r="H18" s="24" t="s">
        <v>442</v>
      </c>
      <c r="I18" s="32"/>
      <c r="J18" s="111">
        <v>2</v>
      </c>
      <c r="K18" s="27"/>
      <c r="L18" s="27"/>
      <c r="M18" s="27"/>
      <c r="N18" s="27"/>
    </row>
    <row r="19" spans="1:14">
      <c r="A19" s="87" t="s">
        <v>1437</v>
      </c>
      <c r="B19" s="77" t="s">
        <v>1438</v>
      </c>
      <c r="C19" s="27"/>
      <c r="D19" s="27"/>
      <c r="E19" s="9"/>
      <c r="F19" s="33"/>
      <c r="G19" s="36"/>
      <c r="H19" s="36"/>
      <c r="I19" s="32"/>
      <c r="J19" s="27"/>
      <c r="K19" s="27"/>
      <c r="L19" s="27"/>
      <c r="M19" s="27"/>
      <c r="N19" s="27"/>
    </row>
    <row r="20" spans="1:14">
      <c r="A20" s="87" t="s">
        <v>1439</v>
      </c>
      <c r="B20" s="77" t="s">
        <v>1438</v>
      </c>
      <c r="C20" s="46" t="s">
        <v>1440</v>
      </c>
      <c r="D20" s="27" t="s">
        <v>48</v>
      </c>
      <c r="E20" s="175" t="s">
        <v>1441</v>
      </c>
      <c r="F20" s="33">
        <v>109771000</v>
      </c>
      <c r="G20" s="43">
        <v>4001517</v>
      </c>
      <c r="H20" s="24" t="s">
        <v>442</v>
      </c>
      <c r="I20" s="32"/>
      <c r="J20" s="111">
        <v>2</v>
      </c>
      <c r="K20" s="27"/>
      <c r="L20" s="27"/>
      <c r="M20" s="27"/>
      <c r="N20" s="27"/>
    </row>
    <row r="21" spans="1:14">
      <c r="A21" s="87" t="s">
        <v>1442</v>
      </c>
      <c r="B21" s="77" t="s">
        <v>1438</v>
      </c>
      <c r="C21" s="176" t="s">
        <v>1443</v>
      </c>
      <c r="D21" s="27" t="s">
        <v>48</v>
      </c>
      <c r="E21" s="103" t="s">
        <v>1444</v>
      </c>
      <c r="F21" s="33" t="s">
        <v>1445</v>
      </c>
      <c r="G21" s="118">
        <v>4150136</v>
      </c>
      <c r="H21" s="24" t="s">
        <v>442</v>
      </c>
      <c r="I21" s="32"/>
      <c r="J21" s="111">
        <v>2</v>
      </c>
      <c r="K21" s="27"/>
      <c r="L21" s="27"/>
      <c r="M21" s="27"/>
      <c r="N21" s="27"/>
    </row>
    <row r="22" spans="1:14">
      <c r="A22" s="87" t="s">
        <v>1446</v>
      </c>
      <c r="B22" s="77" t="s">
        <v>1438</v>
      </c>
      <c r="C22" s="46" t="s">
        <v>1447</v>
      </c>
      <c r="D22" s="27" t="s">
        <v>48</v>
      </c>
      <c r="E22" s="175"/>
      <c r="F22" s="33" t="s">
        <v>1448</v>
      </c>
      <c r="G22" s="118" t="s">
        <v>1449</v>
      </c>
      <c r="H22" s="118" t="s">
        <v>1450</v>
      </c>
      <c r="I22" s="32"/>
      <c r="J22" s="111">
        <v>2</v>
      </c>
      <c r="K22" s="27"/>
      <c r="L22" s="27"/>
      <c r="M22" s="27"/>
      <c r="N22" s="27"/>
    </row>
    <row r="23" spans="1:14">
      <c r="A23" s="87" t="s">
        <v>1451</v>
      </c>
      <c r="B23" s="77" t="s">
        <v>1438</v>
      </c>
      <c r="C23" s="46" t="s">
        <v>1452</v>
      </c>
      <c r="D23" s="27" t="s">
        <v>48</v>
      </c>
      <c r="E23" s="175"/>
      <c r="F23" s="33">
        <v>21522001</v>
      </c>
      <c r="G23" s="118">
        <v>200219</v>
      </c>
      <c r="H23" s="24" t="s">
        <v>442</v>
      </c>
      <c r="I23" s="32"/>
      <c r="J23" s="111">
        <v>2</v>
      </c>
      <c r="K23" s="27"/>
      <c r="L23" s="27"/>
      <c r="M23" s="27"/>
      <c r="N23" s="27"/>
    </row>
    <row r="24" spans="1:14">
      <c r="A24" s="87" t="s">
        <v>1453</v>
      </c>
      <c r="B24" s="77" t="s">
        <v>1438</v>
      </c>
      <c r="C24" s="46" t="s">
        <v>1454</v>
      </c>
      <c r="D24" s="27" t="s">
        <v>48</v>
      </c>
      <c r="E24" s="175"/>
      <c r="F24" s="33">
        <v>422587007</v>
      </c>
      <c r="G24" s="118">
        <v>31967</v>
      </c>
      <c r="H24" s="24" t="s">
        <v>442</v>
      </c>
      <c r="I24" s="32"/>
      <c r="J24" s="111">
        <v>2</v>
      </c>
      <c r="K24" s="27"/>
      <c r="L24" s="27"/>
      <c r="M24" s="27"/>
      <c r="N24" s="27"/>
    </row>
    <row r="25" spans="1:14">
      <c r="A25" s="87" t="s">
        <v>1455</v>
      </c>
      <c r="B25" s="77" t="s">
        <v>1456</v>
      </c>
      <c r="C25" s="27"/>
      <c r="D25" s="27"/>
      <c r="E25" s="9"/>
      <c r="F25" s="33"/>
      <c r="G25" s="36"/>
      <c r="H25" s="36"/>
      <c r="I25" s="32"/>
      <c r="J25" s="27"/>
      <c r="K25" s="27"/>
      <c r="L25" s="27"/>
      <c r="M25" s="27"/>
      <c r="N25" s="27"/>
    </row>
    <row r="26" spans="1:14">
      <c r="A26" s="87" t="s">
        <v>1457</v>
      </c>
      <c r="B26" s="77" t="s">
        <v>1456</v>
      </c>
      <c r="C26" s="46" t="s">
        <v>1458</v>
      </c>
      <c r="D26" s="27" t="s">
        <v>48</v>
      </c>
      <c r="E26" s="175" t="s">
        <v>1459</v>
      </c>
      <c r="F26" s="33" t="s">
        <v>1460</v>
      </c>
      <c r="G26" s="118">
        <v>441408</v>
      </c>
      <c r="H26" s="24" t="s">
        <v>442</v>
      </c>
      <c r="I26" s="32"/>
      <c r="J26" s="111">
        <v>2</v>
      </c>
      <c r="K26" s="27"/>
      <c r="L26" s="27"/>
      <c r="M26" s="27"/>
      <c r="N26" s="27"/>
    </row>
    <row r="27" spans="1:14">
      <c r="A27" s="87" t="s">
        <v>1461</v>
      </c>
      <c r="B27" s="77" t="s">
        <v>1456</v>
      </c>
      <c r="C27" s="46" t="s">
        <v>1462</v>
      </c>
      <c r="D27" s="27" t="s">
        <v>48</v>
      </c>
      <c r="E27" s="175"/>
      <c r="F27" s="33" t="s">
        <v>1463</v>
      </c>
      <c r="G27" s="118">
        <v>196523</v>
      </c>
      <c r="H27" s="24" t="s">
        <v>442</v>
      </c>
      <c r="I27" s="32"/>
      <c r="J27" s="111">
        <v>2</v>
      </c>
      <c r="K27" s="27"/>
      <c r="L27" s="27"/>
      <c r="M27" s="27"/>
      <c r="N27" s="27"/>
    </row>
    <row r="28" spans="1:14">
      <c r="A28" s="90" t="s">
        <v>1464</v>
      </c>
      <c r="B28" s="102" t="s">
        <v>1465</v>
      </c>
      <c r="C28" s="32" t="s">
        <v>1466</v>
      </c>
      <c r="D28" s="27" t="s">
        <v>48</v>
      </c>
      <c r="E28" s="174"/>
      <c r="F28" s="33">
        <v>106048009</v>
      </c>
      <c r="G28" s="119">
        <v>4024567</v>
      </c>
      <c r="H28" s="24" t="s">
        <v>442</v>
      </c>
      <c r="I28" s="32"/>
      <c r="J28" s="111">
        <v>2</v>
      </c>
      <c r="K28" s="27"/>
      <c r="L28" s="27"/>
      <c r="M28" s="27"/>
      <c r="N28" s="27"/>
    </row>
    <row r="29" spans="1:14">
      <c r="A29" s="87" t="s">
        <v>1467</v>
      </c>
      <c r="B29" s="77" t="s">
        <v>1468</v>
      </c>
      <c r="C29" s="27"/>
      <c r="D29" s="27"/>
      <c r="E29" s="9"/>
      <c r="F29" s="33"/>
      <c r="G29" s="119"/>
      <c r="H29" s="36"/>
      <c r="I29" s="32"/>
      <c r="J29" s="27"/>
      <c r="K29" s="27"/>
      <c r="L29" s="27"/>
      <c r="M29" s="27"/>
      <c r="N29" s="27"/>
    </row>
    <row r="30" spans="1:14">
      <c r="A30" s="87" t="s">
        <v>1469</v>
      </c>
      <c r="B30" s="77" t="s">
        <v>1468</v>
      </c>
      <c r="C30" s="76" t="s">
        <v>1470</v>
      </c>
      <c r="D30" s="27" t="s">
        <v>48</v>
      </c>
      <c r="E30" s="103"/>
      <c r="F30" s="33">
        <v>68235000</v>
      </c>
      <c r="G30" s="118">
        <v>4195085</v>
      </c>
      <c r="H30" s="24" t="s">
        <v>442</v>
      </c>
      <c r="I30" s="32"/>
      <c r="J30" s="111">
        <v>2</v>
      </c>
      <c r="K30" s="27"/>
      <c r="L30" s="27"/>
      <c r="M30" s="27"/>
      <c r="N30" s="27"/>
    </row>
    <row r="31" spans="1:14">
      <c r="A31" s="87" t="s">
        <v>1471</v>
      </c>
      <c r="B31" s="77" t="s">
        <v>1468</v>
      </c>
      <c r="C31" s="46" t="s">
        <v>1472</v>
      </c>
      <c r="D31" s="27" t="s">
        <v>48</v>
      </c>
      <c r="E31" s="175" t="s">
        <v>1473</v>
      </c>
      <c r="F31" s="33">
        <v>70076002</v>
      </c>
      <c r="G31" s="120">
        <v>4320791</v>
      </c>
      <c r="H31" s="24" t="s">
        <v>442</v>
      </c>
      <c r="I31" s="32"/>
      <c r="J31" s="111">
        <v>2</v>
      </c>
      <c r="K31" s="27"/>
      <c r="L31" s="27"/>
      <c r="M31" s="27"/>
      <c r="N31" s="27"/>
    </row>
    <row r="32" spans="1:14">
      <c r="A32" s="87" t="s">
        <v>1474</v>
      </c>
      <c r="B32" s="77" t="s">
        <v>1468</v>
      </c>
      <c r="C32" s="76" t="s">
        <v>1475</v>
      </c>
      <c r="D32" s="27" t="s">
        <v>48</v>
      </c>
      <c r="E32" s="103"/>
      <c r="F32" s="33">
        <v>76067001</v>
      </c>
      <c r="G32" s="118">
        <v>4328356</v>
      </c>
      <c r="H32" s="24" t="s">
        <v>442</v>
      </c>
      <c r="I32" s="32"/>
      <c r="J32" s="111">
        <v>2</v>
      </c>
      <c r="K32" s="27"/>
      <c r="L32" s="27"/>
      <c r="M32" s="27"/>
      <c r="N32" s="27"/>
    </row>
    <row r="33" spans="1:14">
      <c r="A33" s="87" t="s">
        <v>1476</v>
      </c>
      <c r="B33" s="77" t="s">
        <v>1468</v>
      </c>
      <c r="C33" s="46" t="s">
        <v>1477</v>
      </c>
      <c r="D33" s="27" t="s">
        <v>48</v>
      </c>
      <c r="E33" s="175" t="s">
        <v>1478</v>
      </c>
      <c r="F33" s="33">
        <v>64531003</v>
      </c>
      <c r="G33" s="118">
        <v>4276172</v>
      </c>
      <c r="H33" s="24" t="s">
        <v>442</v>
      </c>
      <c r="I33" s="32"/>
      <c r="J33" s="111">
        <v>2</v>
      </c>
      <c r="K33" s="27"/>
      <c r="L33" s="27"/>
      <c r="M33" s="27"/>
      <c r="N33" s="27"/>
    </row>
    <row r="34" spans="1:14">
      <c r="A34" s="87" t="s">
        <v>1479</v>
      </c>
      <c r="B34" s="77" t="s">
        <v>1468</v>
      </c>
      <c r="C34" s="46" t="s">
        <v>1480</v>
      </c>
      <c r="D34" s="27" t="s">
        <v>48</v>
      </c>
      <c r="E34" s="175" t="s">
        <v>1481</v>
      </c>
      <c r="F34" s="33" t="s">
        <v>1482</v>
      </c>
      <c r="G34" s="118">
        <v>259153</v>
      </c>
      <c r="H34" s="24" t="s">
        <v>442</v>
      </c>
      <c r="I34" s="32"/>
      <c r="J34" s="111">
        <v>2</v>
      </c>
      <c r="K34" s="27"/>
      <c r="L34" s="27"/>
      <c r="M34" s="27"/>
      <c r="N34" s="27"/>
    </row>
    <row r="35" spans="1:14">
      <c r="A35" s="87" t="s">
        <v>1483</v>
      </c>
      <c r="B35" s="77" t="s">
        <v>1468</v>
      </c>
      <c r="C35" s="46" t="s">
        <v>1484</v>
      </c>
      <c r="D35" s="27" t="s">
        <v>48</v>
      </c>
      <c r="E35" s="175" t="s">
        <v>1485</v>
      </c>
      <c r="F35" s="33">
        <v>162400007</v>
      </c>
      <c r="G35" s="118">
        <v>4038048</v>
      </c>
      <c r="H35" s="24" t="s">
        <v>442</v>
      </c>
      <c r="I35" s="32"/>
      <c r="J35" s="111">
        <v>2</v>
      </c>
      <c r="K35" s="27"/>
      <c r="L35" s="27"/>
      <c r="M35" s="27"/>
      <c r="N35" s="27"/>
    </row>
    <row r="36" spans="1:14">
      <c r="A36" s="87" t="s">
        <v>1486</v>
      </c>
      <c r="B36" s="77" t="s">
        <v>1468</v>
      </c>
      <c r="C36" s="46" t="s">
        <v>1487</v>
      </c>
      <c r="D36" s="27" t="s">
        <v>48</v>
      </c>
      <c r="E36" s="175" t="s">
        <v>1488</v>
      </c>
      <c r="F36" s="33">
        <v>247323005</v>
      </c>
      <c r="G36" s="118">
        <v>4090424</v>
      </c>
      <c r="H36" s="24" t="s">
        <v>442</v>
      </c>
      <c r="I36" s="32"/>
      <c r="J36" s="111">
        <v>2</v>
      </c>
      <c r="K36" s="27"/>
      <c r="L36" s="27"/>
      <c r="M36" s="27"/>
      <c r="N36" s="27"/>
    </row>
    <row r="37" spans="1:14">
      <c r="A37" s="87" t="s">
        <v>1489</v>
      </c>
      <c r="B37" s="77" t="s">
        <v>1468</v>
      </c>
      <c r="C37" s="46" t="s">
        <v>1490</v>
      </c>
      <c r="D37" s="27" t="s">
        <v>48</v>
      </c>
      <c r="E37" s="175"/>
      <c r="F37" s="33">
        <v>12239004</v>
      </c>
      <c r="G37" s="118">
        <v>4047328</v>
      </c>
      <c r="H37" s="24" t="s">
        <v>442</v>
      </c>
      <c r="I37" s="32"/>
      <c r="J37" s="111">
        <v>2</v>
      </c>
      <c r="K37" s="27"/>
      <c r="L37" s="27"/>
      <c r="M37" s="27"/>
      <c r="N37" s="27"/>
    </row>
    <row r="38" spans="1:14">
      <c r="A38" s="87" t="s">
        <v>1491</v>
      </c>
      <c r="B38" s="77" t="s">
        <v>1468</v>
      </c>
      <c r="C38" s="46" t="s">
        <v>1492</v>
      </c>
      <c r="D38" s="27" t="s">
        <v>48</v>
      </c>
      <c r="E38" s="175" t="s">
        <v>1493</v>
      </c>
      <c r="F38" s="33" t="s">
        <v>1494</v>
      </c>
      <c r="G38" s="118">
        <v>4177176</v>
      </c>
      <c r="H38" s="24" t="s">
        <v>442</v>
      </c>
      <c r="I38" s="32"/>
      <c r="J38" s="111">
        <v>2</v>
      </c>
      <c r="K38" s="27"/>
      <c r="L38" s="27"/>
      <c r="M38" s="27"/>
      <c r="N38" s="27"/>
    </row>
    <row r="39" spans="1:14">
      <c r="A39" s="87" t="s">
        <v>1495</v>
      </c>
      <c r="B39" s="77" t="s">
        <v>1496</v>
      </c>
      <c r="C39" s="27"/>
      <c r="D39" s="27"/>
      <c r="E39" s="9"/>
      <c r="F39" s="33"/>
      <c r="G39" s="119"/>
      <c r="H39" s="36"/>
      <c r="I39" s="32"/>
      <c r="J39" s="27"/>
      <c r="K39" s="27"/>
      <c r="L39" s="27"/>
      <c r="M39" s="27"/>
      <c r="N39" s="27"/>
    </row>
    <row r="40" spans="1:14">
      <c r="A40" s="87" t="s">
        <v>1497</v>
      </c>
      <c r="B40" s="77" t="s">
        <v>1496</v>
      </c>
      <c r="C40" s="46" t="s">
        <v>1498</v>
      </c>
      <c r="D40" s="27" t="s">
        <v>48</v>
      </c>
      <c r="E40" s="175" t="s">
        <v>1499</v>
      </c>
      <c r="F40" s="33">
        <v>23924001</v>
      </c>
      <c r="G40" s="120">
        <v>4034235</v>
      </c>
      <c r="H40" s="24" t="s">
        <v>442</v>
      </c>
      <c r="I40" s="32"/>
      <c r="J40" s="111">
        <v>2</v>
      </c>
      <c r="K40" s="27"/>
      <c r="L40" s="27"/>
      <c r="M40" s="27"/>
      <c r="N40" s="27"/>
    </row>
    <row r="41" spans="1:14">
      <c r="A41" s="87" t="s">
        <v>1500</v>
      </c>
      <c r="B41" s="77" t="s">
        <v>1496</v>
      </c>
      <c r="C41" s="46" t="s">
        <v>581</v>
      </c>
      <c r="D41" s="27" t="s">
        <v>48</v>
      </c>
      <c r="E41" s="175"/>
      <c r="F41" s="33" t="s">
        <v>1501</v>
      </c>
      <c r="G41" s="118">
        <v>314754</v>
      </c>
      <c r="H41" s="24" t="s">
        <v>442</v>
      </c>
      <c r="I41" s="32"/>
      <c r="J41" s="111">
        <v>2</v>
      </c>
      <c r="K41" s="27"/>
      <c r="L41" s="27"/>
      <c r="M41" s="27"/>
      <c r="N41" s="27"/>
    </row>
    <row r="42" spans="1:14">
      <c r="A42" s="90" t="s">
        <v>1502</v>
      </c>
      <c r="B42" s="77" t="s">
        <v>1496</v>
      </c>
      <c r="C42" s="46" t="s">
        <v>1503</v>
      </c>
      <c r="D42" s="27" t="s">
        <v>48</v>
      </c>
      <c r="E42" s="175"/>
      <c r="F42" s="33">
        <v>267036007</v>
      </c>
      <c r="G42" s="118">
        <v>312437</v>
      </c>
      <c r="H42" s="24" t="s">
        <v>442</v>
      </c>
      <c r="I42" s="32"/>
      <c r="J42" s="111">
        <v>2</v>
      </c>
      <c r="K42" s="27"/>
      <c r="L42" s="27"/>
      <c r="M42" s="27"/>
      <c r="N42" s="27"/>
    </row>
    <row r="43" spans="1:14">
      <c r="A43" s="87" t="s">
        <v>1504</v>
      </c>
      <c r="B43" s="77" t="s">
        <v>1496</v>
      </c>
      <c r="C43" s="46" t="s">
        <v>1505</v>
      </c>
      <c r="D43" s="27" t="s">
        <v>48</v>
      </c>
      <c r="E43" s="175"/>
      <c r="F43" s="33">
        <v>49727002</v>
      </c>
      <c r="G43" s="199">
        <v>254761</v>
      </c>
      <c r="H43" s="24" t="s">
        <v>442</v>
      </c>
      <c r="I43" s="32"/>
      <c r="J43" s="111">
        <v>2</v>
      </c>
      <c r="K43" s="27"/>
      <c r="L43" s="27"/>
      <c r="M43" s="27"/>
      <c r="N43" s="27"/>
    </row>
    <row r="44" spans="1:14">
      <c r="A44" s="90" t="s">
        <v>1506</v>
      </c>
      <c r="B44" s="43" t="s">
        <v>1505</v>
      </c>
      <c r="C44" s="46" t="s">
        <v>540</v>
      </c>
      <c r="D44" s="27"/>
      <c r="E44" s="175"/>
      <c r="F44" s="113" t="s">
        <v>653</v>
      </c>
      <c r="G44" s="113" t="s">
        <v>653</v>
      </c>
      <c r="H44" s="77"/>
      <c r="I44" s="27"/>
      <c r="J44" s="110">
        <v>0</v>
      </c>
      <c r="K44" s="27"/>
      <c r="L44" s="27"/>
      <c r="M44" s="27"/>
      <c r="N44" s="27"/>
    </row>
    <row r="45" spans="1:14">
      <c r="A45" s="87" t="s">
        <v>1507</v>
      </c>
      <c r="B45" s="43" t="s">
        <v>1505</v>
      </c>
      <c r="C45" s="46" t="s">
        <v>1508</v>
      </c>
      <c r="D45" s="27"/>
      <c r="E45" s="175"/>
      <c r="F45" s="113" t="s">
        <v>653</v>
      </c>
      <c r="G45" s="113" t="s">
        <v>653</v>
      </c>
      <c r="H45" s="77"/>
      <c r="I45" s="27"/>
      <c r="J45" s="110">
        <v>0</v>
      </c>
      <c r="K45" s="27"/>
      <c r="L45" s="27"/>
      <c r="M45" s="27"/>
      <c r="N45" s="27"/>
    </row>
    <row r="46" spans="1:14">
      <c r="A46" s="87" t="s">
        <v>1509</v>
      </c>
      <c r="B46" s="77" t="s">
        <v>1496</v>
      </c>
      <c r="C46" s="76" t="s">
        <v>1510</v>
      </c>
      <c r="D46" s="27" t="s">
        <v>48</v>
      </c>
      <c r="E46" s="103"/>
      <c r="F46" s="33" t="s">
        <v>1511</v>
      </c>
      <c r="G46" s="199">
        <v>317376</v>
      </c>
      <c r="H46" s="24" t="s">
        <v>442</v>
      </c>
      <c r="I46" s="32"/>
      <c r="J46" s="111">
        <v>2</v>
      </c>
      <c r="K46" s="27"/>
      <c r="L46" s="27"/>
      <c r="M46" s="27"/>
      <c r="N46" s="27"/>
    </row>
    <row r="47" spans="1:14">
      <c r="A47" s="87" t="s">
        <v>1512</v>
      </c>
      <c r="B47" s="77" t="s">
        <v>1496</v>
      </c>
      <c r="C47" s="46" t="s">
        <v>1513</v>
      </c>
      <c r="D47" s="27" t="s">
        <v>48</v>
      </c>
      <c r="E47" s="175"/>
      <c r="F47" s="33">
        <v>3415004</v>
      </c>
      <c r="G47" s="199">
        <v>438555</v>
      </c>
      <c r="H47" s="24" t="s">
        <v>442</v>
      </c>
      <c r="I47" s="32"/>
      <c r="J47" s="111">
        <v>2</v>
      </c>
      <c r="K47" s="27"/>
      <c r="L47" s="27"/>
      <c r="M47" s="27"/>
      <c r="N47" s="27"/>
    </row>
    <row r="48" spans="1:14">
      <c r="A48" s="87" t="s">
        <v>1514</v>
      </c>
      <c r="B48" s="77" t="s">
        <v>1496</v>
      </c>
      <c r="C48" s="46" t="s">
        <v>1515</v>
      </c>
      <c r="D48" s="27" t="s">
        <v>48</v>
      </c>
      <c r="E48" s="175"/>
      <c r="F48" s="33">
        <v>87317003</v>
      </c>
      <c r="G48" s="199">
        <v>317109</v>
      </c>
      <c r="H48" s="24" t="s">
        <v>442</v>
      </c>
      <c r="I48" s="32"/>
      <c r="J48" s="111">
        <v>2</v>
      </c>
      <c r="K48" s="27"/>
      <c r="L48" s="27"/>
      <c r="M48" s="27"/>
      <c r="N48" s="27"/>
    </row>
    <row r="49" spans="1:14">
      <c r="A49" s="87" t="s">
        <v>1516</v>
      </c>
      <c r="B49" s="77" t="s">
        <v>1496</v>
      </c>
      <c r="C49" s="76" t="s">
        <v>1517</v>
      </c>
      <c r="D49" s="27" t="s">
        <v>48</v>
      </c>
      <c r="E49" s="103" t="s">
        <v>1518</v>
      </c>
      <c r="F49" s="33">
        <v>67909005</v>
      </c>
      <c r="G49" s="199">
        <v>4284527</v>
      </c>
      <c r="H49" s="24" t="s">
        <v>442</v>
      </c>
      <c r="I49" s="32" t="s">
        <v>1519</v>
      </c>
      <c r="J49" s="111">
        <v>2</v>
      </c>
      <c r="K49" s="27"/>
      <c r="L49" s="41"/>
      <c r="M49" s="27"/>
      <c r="N49" s="27"/>
    </row>
    <row r="50" spans="1:14">
      <c r="A50" s="90" t="s">
        <v>1520</v>
      </c>
      <c r="B50" s="102" t="s">
        <v>1521</v>
      </c>
      <c r="C50" s="32" t="s">
        <v>1522</v>
      </c>
      <c r="D50" s="27" t="s">
        <v>48</v>
      </c>
      <c r="E50" s="174"/>
      <c r="F50" s="33" t="s">
        <v>1523</v>
      </c>
      <c r="G50" s="48">
        <v>4023995</v>
      </c>
      <c r="H50" s="24" t="s">
        <v>442</v>
      </c>
      <c r="I50" s="32"/>
      <c r="J50" s="111">
        <v>2</v>
      </c>
      <c r="K50" s="27"/>
      <c r="L50" s="27"/>
      <c r="M50" s="27"/>
      <c r="N50" s="27"/>
    </row>
    <row r="51" spans="1:14">
      <c r="A51" s="87" t="s">
        <v>1524</v>
      </c>
      <c r="B51" s="102" t="s">
        <v>1521</v>
      </c>
      <c r="C51" s="76" t="s">
        <v>1525</v>
      </c>
      <c r="D51" s="27" t="s">
        <v>48</v>
      </c>
      <c r="E51" s="103"/>
      <c r="F51" s="33" t="s">
        <v>1526</v>
      </c>
      <c r="G51" s="200">
        <v>444070</v>
      </c>
      <c r="H51" s="24" t="s">
        <v>442</v>
      </c>
      <c r="I51" s="32"/>
      <c r="J51" s="111">
        <v>2</v>
      </c>
      <c r="K51" s="27"/>
      <c r="L51" s="27"/>
      <c r="M51" s="27"/>
      <c r="N51" s="27"/>
    </row>
    <row r="52" spans="1:14">
      <c r="A52" s="87" t="s">
        <v>1527</v>
      </c>
      <c r="B52" s="102" t="s">
        <v>1521</v>
      </c>
      <c r="C52" s="76" t="s">
        <v>1528</v>
      </c>
      <c r="D52" s="27" t="s">
        <v>48</v>
      </c>
      <c r="E52" s="103"/>
      <c r="F52" s="33">
        <v>698247007</v>
      </c>
      <c r="G52" s="200">
        <v>44784217</v>
      </c>
      <c r="H52" s="24" t="s">
        <v>442</v>
      </c>
      <c r="I52" s="32"/>
      <c r="J52" s="111">
        <v>2</v>
      </c>
      <c r="K52" s="27"/>
      <c r="L52" s="27"/>
      <c r="M52" s="27"/>
      <c r="N52" s="27"/>
    </row>
    <row r="53" spans="1:14">
      <c r="A53" s="87" t="s">
        <v>1529</v>
      </c>
      <c r="B53" s="102" t="s">
        <v>1521</v>
      </c>
      <c r="C53" s="76" t="s">
        <v>1530</v>
      </c>
      <c r="D53" s="27" t="s">
        <v>48</v>
      </c>
      <c r="E53" s="103"/>
      <c r="F53" s="33" t="s">
        <v>1531</v>
      </c>
      <c r="G53" s="200">
        <v>4169095</v>
      </c>
      <c r="H53" s="24" t="s">
        <v>442</v>
      </c>
      <c r="I53" s="32"/>
      <c r="J53" s="111">
        <v>2</v>
      </c>
      <c r="K53" s="27"/>
      <c r="L53" s="27"/>
      <c r="M53" s="27"/>
      <c r="N53" s="27"/>
    </row>
    <row r="54" spans="1:14">
      <c r="A54" s="87" t="s">
        <v>1532</v>
      </c>
      <c r="B54" s="102" t="s">
        <v>1521</v>
      </c>
      <c r="C54" s="46" t="s">
        <v>1533</v>
      </c>
      <c r="D54" s="27" t="s">
        <v>48</v>
      </c>
      <c r="E54" s="175" t="s">
        <v>1534</v>
      </c>
      <c r="F54" s="33" t="s">
        <v>1535</v>
      </c>
      <c r="G54" s="200">
        <v>317002</v>
      </c>
      <c r="H54" s="24" t="s">
        <v>442</v>
      </c>
      <c r="I54" s="32"/>
      <c r="J54" s="111">
        <v>2</v>
      </c>
      <c r="K54" s="27"/>
      <c r="L54" s="27"/>
      <c r="M54" s="27"/>
      <c r="N54" s="27"/>
    </row>
    <row r="55" spans="1:14">
      <c r="A55" s="87" t="s">
        <v>1536</v>
      </c>
      <c r="B55" s="102" t="s">
        <v>1521</v>
      </c>
      <c r="C55" s="46" t="s">
        <v>1537</v>
      </c>
      <c r="D55" s="27" t="s">
        <v>48</v>
      </c>
      <c r="E55" s="175"/>
      <c r="F55" s="33" t="s">
        <v>1538</v>
      </c>
      <c r="G55" s="200">
        <v>77670</v>
      </c>
      <c r="H55" s="24" t="s">
        <v>442</v>
      </c>
      <c r="I55" s="32"/>
      <c r="J55" s="111">
        <v>2</v>
      </c>
      <c r="K55" s="27"/>
      <c r="L55" s="27"/>
      <c r="M55" s="27"/>
      <c r="N55" s="27"/>
    </row>
    <row r="56" spans="1:14">
      <c r="A56" s="87" t="s">
        <v>1539</v>
      </c>
      <c r="B56" s="102" t="s">
        <v>1521</v>
      </c>
      <c r="C56" s="46" t="s">
        <v>1540</v>
      </c>
      <c r="D56" s="27" t="s">
        <v>48</v>
      </c>
      <c r="E56" s="175"/>
      <c r="F56" s="33">
        <v>410429000</v>
      </c>
      <c r="G56" s="200">
        <v>321042</v>
      </c>
      <c r="H56" s="24" t="s">
        <v>442</v>
      </c>
      <c r="I56" s="32"/>
      <c r="J56" s="111">
        <v>2</v>
      </c>
      <c r="K56" s="27"/>
      <c r="L56" s="27"/>
      <c r="M56" s="27"/>
      <c r="N56" s="27"/>
    </row>
    <row r="57" spans="1:14">
      <c r="A57" s="90" t="s">
        <v>1541</v>
      </c>
      <c r="B57" s="102" t="s">
        <v>1542</v>
      </c>
      <c r="C57" s="32" t="s">
        <v>1543</v>
      </c>
      <c r="D57" s="27" t="s">
        <v>48</v>
      </c>
      <c r="E57" s="174"/>
      <c r="F57" s="33">
        <v>102957003</v>
      </c>
      <c r="G57" s="48">
        <v>4011630</v>
      </c>
      <c r="H57" s="24" t="s">
        <v>442</v>
      </c>
      <c r="I57" s="32"/>
      <c r="J57" s="111">
        <v>2</v>
      </c>
      <c r="K57" s="27"/>
      <c r="L57" s="27"/>
      <c r="M57" s="27"/>
      <c r="N57" s="27"/>
    </row>
    <row r="58" spans="1:14">
      <c r="A58" s="87" t="s">
        <v>1544</v>
      </c>
      <c r="B58" s="102" t="s">
        <v>1542</v>
      </c>
      <c r="C58" s="81" t="s">
        <v>1545</v>
      </c>
      <c r="D58" s="27"/>
      <c r="E58" s="104"/>
      <c r="F58" s="113" t="s">
        <v>653</v>
      </c>
      <c r="G58" s="113" t="s">
        <v>653</v>
      </c>
      <c r="H58" s="36"/>
      <c r="I58" s="32"/>
      <c r="J58" s="126">
        <v>0</v>
      </c>
      <c r="K58" s="27"/>
      <c r="L58" s="27"/>
      <c r="M58" s="27"/>
      <c r="N58" s="27"/>
    </row>
    <row r="59" spans="1:14">
      <c r="A59" s="87" t="s">
        <v>1546</v>
      </c>
      <c r="B59" s="102" t="s">
        <v>1542</v>
      </c>
      <c r="C59" s="76" t="s">
        <v>1547</v>
      </c>
      <c r="D59" s="27" t="s">
        <v>48</v>
      </c>
      <c r="E59" s="103" t="s">
        <v>1548</v>
      </c>
      <c r="F59" s="33">
        <v>40917007</v>
      </c>
      <c r="G59" s="35">
        <v>4164633</v>
      </c>
      <c r="H59" s="24" t="s">
        <v>442</v>
      </c>
      <c r="I59" s="32"/>
      <c r="J59" s="111">
        <v>2</v>
      </c>
      <c r="K59" s="27"/>
      <c r="L59" s="27"/>
      <c r="M59" s="27"/>
      <c r="N59" s="27"/>
    </row>
    <row r="60" spans="1:14">
      <c r="A60" s="87" t="s">
        <v>1549</v>
      </c>
      <c r="B60" s="102" t="s">
        <v>1542</v>
      </c>
      <c r="C60" s="46" t="s">
        <v>1390</v>
      </c>
      <c r="D60" s="27" t="s">
        <v>48</v>
      </c>
      <c r="E60" s="175"/>
      <c r="F60" s="33" t="s">
        <v>1550</v>
      </c>
      <c r="G60" s="35">
        <v>441542</v>
      </c>
      <c r="H60" s="24" t="s">
        <v>442</v>
      </c>
      <c r="I60" s="32"/>
      <c r="J60" s="111">
        <v>2</v>
      </c>
      <c r="K60" s="27"/>
      <c r="L60" s="27"/>
      <c r="M60" s="27"/>
      <c r="N60" s="27"/>
    </row>
    <row r="61" spans="1:14">
      <c r="A61" s="87" t="s">
        <v>1551</v>
      </c>
      <c r="B61" s="102" t="s">
        <v>1542</v>
      </c>
      <c r="C61" s="76" t="s">
        <v>1552</v>
      </c>
      <c r="D61" s="27" t="s">
        <v>48</v>
      </c>
      <c r="E61" s="103" t="s">
        <v>1553</v>
      </c>
      <c r="F61" s="33" t="s">
        <v>1554</v>
      </c>
      <c r="G61" s="35">
        <v>4184149</v>
      </c>
      <c r="H61" s="24" t="s">
        <v>442</v>
      </c>
      <c r="I61" s="32"/>
      <c r="J61" s="111">
        <v>2</v>
      </c>
      <c r="K61" s="27"/>
      <c r="L61" s="27"/>
      <c r="M61" s="27"/>
      <c r="N61" s="27"/>
    </row>
    <row r="62" spans="1:14">
      <c r="A62" s="87" t="s">
        <v>1555</v>
      </c>
      <c r="B62" s="102" t="s">
        <v>1542</v>
      </c>
      <c r="C62" s="46" t="s">
        <v>1556</v>
      </c>
      <c r="D62" s="27" t="s">
        <v>48</v>
      </c>
      <c r="E62" s="175" t="s">
        <v>1557</v>
      </c>
      <c r="F62" s="33">
        <v>271795006</v>
      </c>
      <c r="G62" s="35">
        <v>439926</v>
      </c>
      <c r="H62" s="24" t="s">
        <v>442</v>
      </c>
      <c r="I62" s="32"/>
      <c r="J62" s="111">
        <v>2</v>
      </c>
      <c r="K62" s="27"/>
      <c r="L62" s="27"/>
      <c r="M62" s="27"/>
      <c r="N62" s="27"/>
    </row>
    <row r="63" spans="1:14">
      <c r="A63" s="87" t="s">
        <v>1558</v>
      </c>
      <c r="B63" s="102" t="s">
        <v>1542</v>
      </c>
      <c r="C63" s="46" t="s">
        <v>1559</v>
      </c>
      <c r="D63" s="27" t="s">
        <v>48</v>
      </c>
      <c r="E63" s="175" t="s">
        <v>1560</v>
      </c>
      <c r="F63" s="33" t="s">
        <v>1561</v>
      </c>
      <c r="G63" s="35">
        <v>37018978</v>
      </c>
      <c r="H63" s="24" t="s">
        <v>442</v>
      </c>
      <c r="I63" s="32"/>
      <c r="J63" s="111">
        <v>2</v>
      </c>
      <c r="K63" s="27"/>
      <c r="L63" s="27"/>
      <c r="M63" s="27"/>
      <c r="N63" s="27"/>
    </row>
    <row r="64" spans="1:14">
      <c r="A64" s="87" t="s">
        <v>1562</v>
      </c>
      <c r="B64" s="102" t="s">
        <v>1542</v>
      </c>
      <c r="C64" s="46" t="s">
        <v>1563</v>
      </c>
      <c r="D64" s="27" t="s">
        <v>48</v>
      </c>
      <c r="E64" s="175"/>
      <c r="F64" s="33">
        <v>419045004</v>
      </c>
      <c r="G64" s="35">
        <v>372448</v>
      </c>
      <c r="H64" s="24" t="s">
        <v>442</v>
      </c>
      <c r="I64" s="32"/>
      <c r="J64" s="111">
        <v>2</v>
      </c>
      <c r="K64" s="27"/>
      <c r="L64" s="27"/>
      <c r="M64" s="27"/>
      <c r="N64" s="27"/>
    </row>
    <row r="65" spans="1:14">
      <c r="A65" s="90" t="s">
        <v>1564</v>
      </c>
      <c r="B65" s="102" t="s">
        <v>338</v>
      </c>
      <c r="C65" s="32"/>
      <c r="D65" s="27"/>
      <c r="E65" s="174"/>
      <c r="F65" s="33"/>
      <c r="G65" s="36"/>
      <c r="H65" s="36"/>
      <c r="I65" s="32"/>
      <c r="J65" s="27"/>
      <c r="K65" s="27"/>
      <c r="L65" s="27"/>
      <c r="M65" s="27"/>
      <c r="N65" s="27"/>
    </row>
    <row r="66" spans="1:14">
      <c r="A66" s="87" t="s">
        <v>1565</v>
      </c>
      <c r="B66" s="102" t="s">
        <v>338</v>
      </c>
      <c r="C66" s="76" t="s">
        <v>1566</v>
      </c>
      <c r="D66" s="27" t="s">
        <v>48</v>
      </c>
      <c r="E66" s="103" t="s">
        <v>1567</v>
      </c>
      <c r="F66" s="33" t="s">
        <v>1568</v>
      </c>
      <c r="G66" s="43">
        <v>4023158</v>
      </c>
      <c r="H66" s="43" t="s">
        <v>449</v>
      </c>
      <c r="I66" s="46"/>
      <c r="J66" s="111">
        <v>2</v>
      </c>
      <c r="K66" s="27"/>
      <c r="L66" s="27"/>
      <c r="M66" s="27"/>
      <c r="N66" s="27"/>
    </row>
    <row r="67" spans="1:14">
      <c r="A67" s="87" t="s">
        <v>1569</v>
      </c>
      <c r="B67" s="77" t="s">
        <v>1570</v>
      </c>
      <c r="C67" s="27"/>
      <c r="D67" s="27"/>
      <c r="E67" s="9"/>
      <c r="F67" s="33"/>
      <c r="G67" s="43"/>
      <c r="H67" s="43"/>
      <c r="I67" s="46"/>
      <c r="J67" s="27"/>
      <c r="K67" s="27"/>
      <c r="L67" s="27"/>
      <c r="M67" s="27"/>
      <c r="N67" s="27"/>
    </row>
    <row r="68" spans="1:14">
      <c r="A68" s="87" t="s">
        <v>1571</v>
      </c>
      <c r="B68" s="77" t="s">
        <v>1570</v>
      </c>
      <c r="C68" s="76" t="s">
        <v>1572</v>
      </c>
      <c r="D68" s="27" t="s">
        <v>48</v>
      </c>
      <c r="E68" s="103" t="s">
        <v>1573</v>
      </c>
      <c r="F68" s="33">
        <v>266599000</v>
      </c>
      <c r="G68" s="43">
        <v>194696</v>
      </c>
      <c r="H68" s="24" t="s">
        <v>442</v>
      </c>
      <c r="I68" s="46"/>
      <c r="J68" s="111">
        <v>2</v>
      </c>
      <c r="K68" s="27"/>
      <c r="L68" s="27"/>
      <c r="M68" s="27"/>
      <c r="N68" s="27"/>
    </row>
    <row r="69" spans="1:14">
      <c r="A69" s="87" t="s">
        <v>1574</v>
      </c>
      <c r="B69" s="77" t="s">
        <v>1575</v>
      </c>
      <c r="C69" s="27"/>
      <c r="D69" s="27"/>
      <c r="E69" s="9"/>
      <c r="F69" s="33"/>
      <c r="G69" s="36"/>
      <c r="H69" s="36"/>
      <c r="I69" s="32"/>
      <c r="J69" s="27"/>
      <c r="K69" s="27"/>
      <c r="L69" s="27"/>
      <c r="M69" s="27"/>
      <c r="N69" s="27"/>
    </row>
    <row r="70" spans="1:14">
      <c r="A70" s="87" t="s">
        <v>1576</v>
      </c>
      <c r="B70" s="77" t="s">
        <v>1575</v>
      </c>
      <c r="C70" s="76" t="s">
        <v>1577</v>
      </c>
      <c r="D70" s="27" t="s">
        <v>48</v>
      </c>
      <c r="E70" s="103" t="s">
        <v>1578</v>
      </c>
      <c r="F70" s="33" t="s">
        <v>1579</v>
      </c>
      <c r="G70" s="35">
        <v>4037888</v>
      </c>
      <c r="H70" s="24" t="s">
        <v>442</v>
      </c>
      <c r="I70" s="32"/>
      <c r="J70" s="111">
        <v>2</v>
      </c>
      <c r="K70" s="27"/>
      <c r="L70" s="27"/>
      <c r="M70" s="27"/>
      <c r="N70" s="27"/>
    </row>
    <row r="71" spans="1:14">
      <c r="A71" s="87" t="s">
        <v>1580</v>
      </c>
      <c r="B71" s="77" t="s">
        <v>1575</v>
      </c>
      <c r="C71" s="46" t="s">
        <v>1581</v>
      </c>
      <c r="D71" s="27" t="s">
        <v>48</v>
      </c>
      <c r="E71" s="175"/>
      <c r="F71" s="33">
        <v>420103007</v>
      </c>
      <c r="G71" s="35">
        <v>4170929</v>
      </c>
      <c r="H71" s="24" t="s">
        <v>442</v>
      </c>
      <c r="I71" s="32"/>
      <c r="J71" s="111">
        <v>2</v>
      </c>
      <c r="K71" s="27"/>
      <c r="L71" s="27"/>
      <c r="M71" s="27"/>
      <c r="N71" s="27"/>
    </row>
    <row r="72" spans="1:14">
      <c r="A72" s="87" t="s">
        <v>1582</v>
      </c>
      <c r="B72" s="77" t="s">
        <v>1575</v>
      </c>
      <c r="C72" s="76" t="s">
        <v>1583</v>
      </c>
      <c r="D72" s="27" t="s">
        <v>48</v>
      </c>
      <c r="E72" s="103" t="s">
        <v>1584</v>
      </c>
      <c r="F72" s="33">
        <v>75705005</v>
      </c>
      <c r="G72" s="35">
        <v>442546</v>
      </c>
      <c r="H72" s="24" t="s">
        <v>442</v>
      </c>
      <c r="I72" s="32"/>
      <c r="J72" s="111">
        <v>2</v>
      </c>
      <c r="K72" s="27"/>
      <c r="L72" s="27"/>
      <c r="M72" s="27"/>
      <c r="N72" s="27"/>
    </row>
    <row r="73" spans="1:14">
      <c r="A73" s="27"/>
      <c r="B73" s="27"/>
      <c r="C73" s="27"/>
      <c r="D73" s="27"/>
      <c r="E73" s="9"/>
      <c r="F73" s="33"/>
      <c r="G73" s="24"/>
      <c r="H73" s="24"/>
      <c r="I73" s="27"/>
      <c r="J73" s="27"/>
      <c r="K73" s="27"/>
      <c r="L73" s="27"/>
      <c r="M73" s="27"/>
      <c r="N73" s="27"/>
    </row>
    <row r="75" spans="1:14">
      <c r="J75" s="197">
        <v>3</v>
      </c>
    </row>
    <row r="76" spans="1:14">
      <c r="J76" s="184">
        <v>0</v>
      </c>
    </row>
    <row r="77" spans="1:14">
      <c r="J77" s="198">
        <f>COUNT(J70:J72,J68,J66,J59:J64,J46:J57,J40:J43,J30:J38,J26:J28,J2:J24)</f>
        <v>59</v>
      </c>
    </row>
    <row r="78" spans="1:14">
      <c r="J78">
        <f>SUM(J75:J77)</f>
        <v>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F43D-D0B0-4FBB-BFCE-8F4875DEB0CC}">
  <dimension ref="A1:M55"/>
  <sheetViews>
    <sheetView topLeftCell="A24" workbookViewId="0">
      <selection activeCell="I27" sqref="I27"/>
    </sheetView>
  </sheetViews>
  <sheetFormatPr defaultRowHeight="15"/>
  <cols>
    <col min="1" max="1" width="11.28515625" customWidth="1"/>
    <col min="2" max="2" width="30.7109375" style="4" customWidth="1"/>
    <col min="3" max="3" width="38.85546875" customWidth="1"/>
    <col min="4" max="4" width="19.42578125" customWidth="1"/>
    <col min="5" max="5" width="33.5703125" customWidth="1"/>
    <col min="6" max="6" width="12.5703125" style="6" customWidth="1"/>
    <col min="7" max="7" width="18.85546875" style="6" customWidth="1"/>
    <col min="8" max="8" width="19.42578125" style="6" customWidth="1"/>
    <col min="9" max="9" width="37.5703125" customWidth="1"/>
    <col min="10" max="10" width="11.5703125" style="27" customWidth="1"/>
  </cols>
  <sheetData>
    <row r="1" spans="1:13" s="5" customFormat="1">
      <c r="A1" s="10"/>
      <c r="B1" s="11" t="s">
        <v>30</v>
      </c>
      <c r="C1" s="10" t="s">
        <v>31</v>
      </c>
      <c r="D1" s="10" t="s">
        <v>32</v>
      </c>
      <c r="E1" s="10" t="s">
        <v>33</v>
      </c>
      <c r="F1" s="44" t="s">
        <v>34</v>
      </c>
      <c r="G1" s="11" t="s">
        <v>35</v>
      </c>
      <c r="H1" s="11" t="s">
        <v>438</v>
      </c>
      <c r="I1" s="121" t="s">
        <v>36</v>
      </c>
      <c r="J1" s="10" t="s">
        <v>1174</v>
      </c>
    </row>
    <row r="2" spans="1:13">
      <c r="A2" s="34" t="s">
        <v>1585</v>
      </c>
      <c r="B2" s="45" t="s">
        <v>1586</v>
      </c>
      <c r="C2" s="32"/>
      <c r="D2" s="32"/>
      <c r="E2" s="32"/>
      <c r="F2" s="48"/>
      <c r="G2" s="48"/>
      <c r="H2" s="48"/>
      <c r="I2" s="122"/>
    </row>
    <row r="3" spans="1:13">
      <c r="A3" s="34" t="s">
        <v>1587</v>
      </c>
      <c r="B3" s="45" t="s">
        <v>1586</v>
      </c>
      <c r="C3" s="37" t="s">
        <v>1588</v>
      </c>
      <c r="D3" s="32" t="s">
        <v>48</v>
      </c>
      <c r="E3" s="37" t="s">
        <v>1589</v>
      </c>
      <c r="F3" s="48">
        <v>246075003</v>
      </c>
      <c r="G3" s="48">
        <v>4084379</v>
      </c>
      <c r="H3" s="48" t="s">
        <v>1590</v>
      </c>
      <c r="I3" s="122" t="s">
        <v>1269</v>
      </c>
      <c r="J3" s="128">
        <v>1</v>
      </c>
    </row>
    <row r="4" spans="1:13">
      <c r="A4" s="34" t="s">
        <v>1591</v>
      </c>
      <c r="B4" s="45" t="s">
        <v>1586</v>
      </c>
      <c r="C4" s="37" t="s">
        <v>1592</v>
      </c>
      <c r="D4" s="32"/>
      <c r="E4" s="37"/>
      <c r="F4" s="48"/>
      <c r="G4" s="33" t="s">
        <v>653</v>
      </c>
      <c r="H4" s="48"/>
      <c r="I4" s="122" t="s">
        <v>1593</v>
      </c>
      <c r="J4" s="126">
        <v>0</v>
      </c>
    </row>
    <row r="5" spans="1:13">
      <c r="A5" s="34" t="s">
        <v>1594</v>
      </c>
      <c r="B5" s="45" t="s">
        <v>1586</v>
      </c>
      <c r="C5" s="37" t="s">
        <v>1595</v>
      </c>
      <c r="D5" s="27"/>
      <c r="E5" s="37"/>
      <c r="F5" s="33"/>
      <c r="G5" s="33" t="s">
        <v>653</v>
      </c>
      <c r="H5" s="33"/>
      <c r="I5" s="123"/>
      <c r="J5" s="126">
        <v>0</v>
      </c>
    </row>
    <row r="6" spans="1:13">
      <c r="A6" s="34" t="s">
        <v>1596</v>
      </c>
      <c r="B6" s="45" t="s">
        <v>1586</v>
      </c>
      <c r="C6" s="37" t="s">
        <v>1597</v>
      </c>
      <c r="D6" s="32" t="s">
        <v>48</v>
      </c>
      <c r="E6" s="37" t="s">
        <v>1589</v>
      </c>
      <c r="F6" s="48">
        <v>246075003</v>
      </c>
      <c r="G6" s="33">
        <v>4084379</v>
      </c>
      <c r="H6" s="48" t="s">
        <v>1590</v>
      </c>
      <c r="I6" s="122" t="s">
        <v>1269</v>
      </c>
      <c r="J6" s="128">
        <v>1</v>
      </c>
    </row>
    <row r="7" spans="1:13">
      <c r="A7" s="34" t="s">
        <v>1598</v>
      </c>
      <c r="B7" s="24"/>
      <c r="C7" s="37" t="s">
        <v>1599</v>
      </c>
      <c r="D7" s="32"/>
      <c r="E7" s="37"/>
      <c r="F7" s="48"/>
      <c r="G7" s="48" t="s">
        <v>653</v>
      </c>
      <c r="H7" s="48"/>
      <c r="I7" s="223"/>
      <c r="J7" s="126">
        <v>0</v>
      </c>
    </row>
    <row r="8" spans="1:13">
      <c r="A8" s="34" t="s">
        <v>1600</v>
      </c>
      <c r="B8" s="45" t="s">
        <v>1601</v>
      </c>
      <c r="C8" s="32"/>
      <c r="D8" s="49"/>
      <c r="E8" s="32"/>
      <c r="F8" s="52"/>
      <c r="G8" s="33" t="s">
        <v>1602</v>
      </c>
      <c r="H8" s="33"/>
      <c r="I8" s="225" t="s">
        <v>1603</v>
      </c>
    </row>
    <row r="9" spans="1:13">
      <c r="A9" s="34" t="s">
        <v>1604</v>
      </c>
      <c r="B9" s="45" t="s">
        <v>1601</v>
      </c>
      <c r="C9" s="37" t="s">
        <v>1605</v>
      </c>
      <c r="D9" s="27" t="s">
        <v>751</v>
      </c>
      <c r="E9" s="37"/>
      <c r="F9" s="47">
        <v>3992</v>
      </c>
      <c r="G9" s="47">
        <v>1343916</v>
      </c>
      <c r="H9" s="47" t="s">
        <v>752</v>
      </c>
      <c r="I9" s="223"/>
      <c r="J9" s="127">
        <v>2</v>
      </c>
    </row>
    <row r="10" spans="1:13">
      <c r="A10" s="34" t="s">
        <v>1606</v>
      </c>
      <c r="B10" s="45" t="s">
        <v>1601</v>
      </c>
      <c r="C10" s="37" t="s">
        <v>296</v>
      </c>
      <c r="D10" s="27" t="s">
        <v>751</v>
      </c>
      <c r="E10" s="37"/>
      <c r="F10" s="47">
        <v>26225</v>
      </c>
      <c r="G10" s="47">
        <v>1000560</v>
      </c>
      <c r="H10" s="47" t="s">
        <v>752</v>
      </c>
      <c r="I10" s="223"/>
      <c r="J10" s="127">
        <v>2</v>
      </c>
    </row>
    <row r="11" spans="1:13">
      <c r="A11" s="34" t="s">
        <v>1607</v>
      </c>
      <c r="B11" s="45" t="s">
        <v>1601</v>
      </c>
      <c r="C11" s="37" t="s">
        <v>1608</v>
      </c>
      <c r="D11" s="46" t="s">
        <v>48</v>
      </c>
      <c r="E11" s="37" t="s">
        <v>1609</v>
      </c>
      <c r="F11" s="47" t="s">
        <v>1610</v>
      </c>
      <c r="G11" s="47">
        <v>4013010</v>
      </c>
      <c r="H11" s="47" t="s">
        <v>1199</v>
      </c>
      <c r="I11" s="185" t="s">
        <v>1611</v>
      </c>
      <c r="J11" s="127">
        <v>2</v>
      </c>
    </row>
    <row r="12" spans="1:13">
      <c r="A12" s="34" t="s">
        <v>1612</v>
      </c>
      <c r="B12" s="45" t="s">
        <v>1601</v>
      </c>
      <c r="C12" s="37" t="s">
        <v>1613</v>
      </c>
      <c r="D12" s="46" t="s">
        <v>48</v>
      </c>
      <c r="E12" s="37"/>
      <c r="F12" s="47" t="s">
        <v>1614</v>
      </c>
      <c r="G12" s="47">
        <v>4024511</v>
      </c>
      <c r="H12" s="47" t="s">
        <v>449</v>
      </c>
      <c r="I12" s="185" t="s">
        <v>1233</v>
      </c>
      <c r="J12" s="127">
        <v>2</v>
      </c>
    </row>
    <row r="13" spans="1:13">
      <c r="A13" s="34" t="s">
        <v>1615</v>
      </c>
      <c r="B13" s="45" t="s">
        <v>1601</v>
      </c>
      <c r="C13" s="37" t="s">
        <v>1616</v>
      </c>
      <c r="D13" s="27" t="s">
        <v>751</v>
      </c>
      <c r="E13" s="37"/>
      <c r="F13" s="47" t="s">
        <v>1617</v>
      </c>
      <c r="G13" s="47">
        <v>1154343</v>
      </c>
      <c r="H13" s="47" t="s">
        <v>752</v>
      </c>
      <c r="I13" s="223"/>
      <c r="J13" s="127">
        <v>2</v>
      </c>
    </row>
    <row r="14" spans="1:13">
      <c r="A14" s="34" t="s">
        <v>1618</v>
      </c>
      <c r="B14" s="45" t="s">
        <v>1601</v>
      </c>
      <c r="C14" s="37" t="s">
        <v>248</v>
      </c>
      <c r="D14" s="46" t="s">
        <v>1619</v>
      </c>
      <c r="E14" s="37"/>
      <c r="F14" s="47">
        <v>45448</v>
      </c>
      <c r="G14" s="47">
        <v>35807323</v>
      </c>
      <c r="H14" s="47" t="s">
        <v>752</v>
      </c>
      <c r="I14" s="185" t="s">
        <v>1233</v>
      </c>
      <c r="J14" s="127">
        <v>2</v>
      </c>
    </row>
    <row r="15" spans="1:13" ht="15.75" thickBot="1">
      <c r="A15" s="34" t="s">
        <v>1620</v>
      </c>
      <c r="B15" s="45" t="s">
        <v>1601</v>
      </c>
      <c r="C15" s="37" t="s">
        <v>1621</v>
      </c>
      <c r="D15" s="46" t="s">
        <v>751</v>
      </c>
      <c r="E15" s="37"/>
      <c r="F15" s="47">
        <v>3498</v>
      </c>
      <c r="G15" s="47">
        <v>1129625</v>
      </c>
      <c r="H15" s="47" t="s">
        <v>752</v>
      </c>
      <c r="I15" s="223"/>
      <c r="J15" s="127">
        <v>2</v>
      </c>
      <c r="M15" s="1"/>
    </row>
    <row r="16" spans="1:13">
      <c r="A16" s="34" t="s">
        <v>1622</v>
      </c>
      <c r="B16" s="45" t="s">
        <v>1601</v>
      </c>
      <c r="C16" s="37" t="s">
        <v>346</v>
      </c>
      <c r="D16" s="46" t="s">
        <v>751</v>
      </c>
      <c r="E16" s="37"/>
      <c r="F16" s="47">
        <v>8638</v>
      </c>
      <c r="G16" s="47">
        <v>1550557</v>
      </c>
      <c r="H16" s="47" t="s">
        <v>752</v>
      </c>
      <c r="I16" s="223"/>
      <c r="J16" s="127">
        <v>2</v>
      </c>
    </row>
    <row r="17" spans="1:10">
      <c r="A17" s="34" t="s">
        <v>1623</v>
      </c>
      <c r="B17" s="45" t="s">
        <v>1624</v>
      </c>
      <c r="C17" s="32"/>
      <c r="D17" s="32"/>
      <c r="E17" s="32"/>
      <c r="F17" s="48"/>
      <c r="G17" s="48"/>
      <c r="H17" s="48"/>
      <c r="I17" s="185" t="s">
        <v>1625</v>
      </c>
    </row>
    <row r="18" spans="1:10">
      <c r="A18" s="34" t="s">
        <v>1626</v>
      </c>
      <c r="B18" s="45" t="s">
        <v>1624</v>
      </c>
      <c r="C18" s="37" t="s">
        <v>1627</v>
      </c>
      <c r="D18" s="46" t="s">
        <v>48</v>
      </c>
      <c r="E18" s="37"/>
      <c r="F18" s="47">
        <v>264362003</v>
      </c>
      <c r="G18" s="47">
        <v>4139502</v>
      </c>
      <c r="H18" s="47" t="s">
        <v>1628</v>
      </c>
      <c r="I18" s="223"/>
      <c r="J18" s="127">
        <v>2</v>
      </c>
    </row>
    <row r="19" spans="1:10">
      <c r="A19" s="34" t="s">
        <v>1629</v>
      </c>
      <c r="B19" s="45" t="s">
        <v>1624</v>
      </c>
      <c r="C19" s="37" t="s">
        <v>1630</v>
      </c>
      <c r="D19" s="46" t="s">
        <v>48</v>
      </c>
      <c r="E19" s="37" t="s">
        <v>1631</v>
      </c>
      <c r="F19" s="47">
        <v>225728007</v>
      </c>
      <c r="G19" s="47">
        <v>4021520</v>
      </c>
      <c r="H19" s="47" t="s">
        <v>1628</v>
      </c>
      <c r="I19" s="223"/>
      <c r="J19" s="127">
        <v>2</v>
      </c>
    </row>
    <row r="20" spans="1:10">
      <c r="A20" s="34" t="s">
        <v>1632</v>
      </c>
      <c r="B20" s="40" t="s">
        <v>1633</v>
      </c>
      <c r="C20" s="32"/>
      <c r="D20" s="27"/>
      <c r="E20" s="32"/>
      <c r="F20" s="33"/>
      <c r="G20" s="33"/>
      <c r="H20" s="33"/>
      <c r="I20" s="223"/>
    </row>
    <row r="21" spans="1:10">
      <c r="A21" s="34" t="s">
        <v>1634</v>
      </c>
      <c r="B21" s="40" t="s">
        <v>1633</v>
      </c>
      <c r="C21" s="37" t="s">
        <v>1635</v>
      </c>
      <c r="D21" s="46" t="s">
        <v>48</v>
      </c>
      <c r="E21" s="37"/>
      <c r="F21" s="47">
        <v>702878005</v>
      </c>
      <c r="G21" s="47">
        <v>45773129</v>
      </c>
      <c r="H21" s="47" t="s">
        <v>1628</v>
      </c>
      <c r="I21" s="223" t="s">
        <v>1636</v>
      </c>
      <c r="J21" s="128">
        <v>1</v>
      </c>
    </row>
    <row r="22" spans="1:10">
      <c r="A22" s="34" t="s">
        <v>1637</v>
      </c>
      <c r="B22" s="40" t="s">
        <v>1633</v>
      </c>
      <c r="C22" s="37" t="s">
        <v>1638</v>
      </c>
      <c r="D22" s="46"/>
      <c r="E22" s="37"/>
      <c r="F22" s="47">
        <v>71783008</v>
      </c>
      <c r="G22" s="47">
        <v>4215475</v>
      </c>
      <c r="H22" s="47" t="s">
        <v>449</v>
      </c>
      <c r="I22" s="224"/>
      <c r="J22" s="126">
        <v>0</v>
      </c>
    </row>
    <row r="23" spans="1:10">
      <c r="A23" s="34" t="s">
        <v>1639</v>
      </c>
      <c r="B23" s="45" t="s">
        <v>1624</v>
      </c>
      <c r="C23" s="37" t="s">
        <v>1640</v>
      </c>
      <c r="D23" s="46" t="s">
        <v>139</v>
      </c>
      <c r="E23" s="37"/>
      <c r="F23" s="47">
        <v>20</v>
      </c>
      <c r="G23" s="47">
        <v>8782</v>
      </c>
      <c r="H23" s="47" t="s">
        <v>1641</v>
      </c>
      <c r="I23" s="185" t="s">
        <v>1642</v>
      </c>
      <c r="J23" s="127">
        <v>2</v>
      </c>
    </row>
    <row r="24" spans="1:10">
      <c r="A24" s="34" t="s">
        <v>1643</v>
      </c>
      <c r="B24" s="45" t="s">
        <v>1624</v>
      </c>
      <c r="C24" s="37" t="s">
        <v>1644</v>
      </c>
      <c r="D24" s="27" t="s">
        <v>781</v>
      </c>
      <c r="E24" s="37"/>
      <c r="F24" s="47" t="s">
        <v>1645</v>
      </c>
      <c r="G24" s="47">
        <v>706361</v>
      </c>
      <c r="H24" s="47" t="s">
        <v>1646</v>
      </c>
      <c r="I24" s="185"/>
      <c r="J24" s="128">
        <v>1</v>
      </c>
    </row>
    <row r="25" spans="1:10">
      <c r="A25" s="34" t="s">
        <v>1647</v>
      </c>
      <c r="B25" s="45" t="s">
        <v>1624</v>
      </c>
      <c r="C25" s="37" t="s">
        <v>113</v>
      </c>
      <c r="D25" s="32"/>
      <c r="E25" s="37"/>
      <c r="F25" s="48"/>
      <c r="G25" s="48"/>
      <c r="H25" s="48"/>
      <c r="I25" s="129" t="s">
        <v>996</v>
      </c>
    </row>
    <row r="26" spans="1:10">
      <c r="A26" s="34" t="s">
        <v>1648</v>
      </c>
      <c r="B26" s="45" t="s">
        <v>1624</v>
      </c>
      <c r="C26" s="37" t="s">
        <v>1649</v>
      </c>
      <c r="D26" s="46" t="s">
        <v>48</v>
      </c>
      <c r="E26" s="37"/>
      <c r="F26" s="47">
        <v>309904001</v>
      </c>
      <c r="G26" s="47">
        <v>4148981</v>
      </c>
      <c r="H26" s="47" t="s">
        <v>1628</v>
      </c>
      <c r="I26" s="122"/>
      <c r="J26" s="127">
        <v>2</v>
      </c>
    </row>
    <row r="27" spans="1:10">
      <c r="A27" s="34" t="s">
        <v>1650</v>
      </c>
      <c r="B27" s="45" t="s">
        <v>1624</v>
      </c>
      <c r="C27" s="37" t="s">
        <v>133</v>
      </c>
      <c r="D27" s="46" t="s">
        <v>781</v>
      </c>
      <c r="E27" s="37"/>
      <c r="F27" s="47" t="s">
        <v>1651</v>
      </c>
      <c r="G27" s="47">
        <v>706468</v>
      </c>
      <c r="H27" s="47" t="s">
        <v>1652</v>
      </c>
      <c r="I27" s="124"/>
      <c r="J27" s="128">
        <v>1</v>
      </c>
    </row>
    <row r="28" spans="1:10">
      <c r="A28" s="34" t="s">
        <v>1653</v>
      </c>
      <c r="B28" s="45" t="s">
        <v>1654</v>
      </c>
      <c r="C28" s="32"/>
      <c r="D28" s="32"/>
      <c r="E28" s="32"/>
      <c r="F28" s="48"/>
      <c r="G28" s="48"/>
      <c r="H28" s="48"/>
      <c r="I28" s="122"/>
    </row>
    <row r="29" spans="1:10">
      <c r="A29" s="34" t="s">
        <v>1655</v>
      </c>
      <c r="B29" s="45" t="s">
        <v>1656</v>
      </c>
      <c r="C29" s="32"/>
      <c r="D29" s="32"/>
      <c r="E29" s="32"/>
      <c r="F29" s="48"/>
      <c r="G29" s="48"/>
      <c r="H29" s="48"/>
      <c r="I29" s="122"/>
    </row>
    <row r="30" spans="1:10">
      <c r="A30" s="34" t="s">
        <v>1657</v>
      </c>
      <c r="B30" s="45" t="s">
        <v>1656</v>
      </c>
      <c r="C30" s="37" t="s">
        <v>1658</v>
      </c>
      <c r="D30" s="46" t="s">
        <v>48</v>
      </c>
      <c r="E30" s="37"/>
      <c r="F30" s="47">
        <v>255714004</v>
      </c>
      <c r="G30" s="47">
        <v>4115598</v>
      </c>
      <c r="H30" s="47" t="s">
        <v>449</v>
      </c>
      <c r="I30" s="122"/>
      <c r="J30" s="127">
        <v>2</v>
      </c>
    </row>
    <row r="31" spans="1:10">
      <c r="A31" s="34" t="s">
        <v>1659</v>
      </c>
      <c r="B31" s="45" t="s">
        <v>1656</v>
      </c>
      <c r="C31" s="37" t="s">
        <v>1660</v>
      </c>
      <c r="D31" s="32"/>
      <c r="E31" s="37"/>
      <c r="F31" s="48"/>
      <c r="G31" s="48" t="s">
        <v>653</v>
      </c>
      <c r="H31" s="48"/>
      <c r="I31" s="122"/>
      <c r="J31" s="126">
        <v>0</v>
      </c>
    </row>
    <row r="32" spans="1:10">
      <c r="A32" s="34" t="s">
        <v>1661</v>
      </c>
      <c r="B32" s="45" t="s">
        <v>1656</v>
      </c>
      <c r="C32" s="37" t="s">
        <v>1662</v>
      </c>
      <c r="D32" s="32"/>
      <c r="E32" s="37"/>
      <c r="F32" s="48"/>
      <c r="G32" s="48" t="s">
        <v>653</v>
      </c>
      <c r="H32" s="48"/>
      <c r="I32" s="122"/>
      <c r="J32" s="126">
        <v>0</v>
      </c>
    </row>
    <row r="33" spans="1:10">
      <c r="A33" s="34" t="s">
        <v>1663</v>
      </c>
      <c r="B33" s="45" t="s">
        <v>1656</v>
      </c>
      <c r="C33" s="37" t="s">
        <v>1664</v>
      </c>
      <c r="D33" s="32"/>
      <c r="E33" s="37"/>
      <c r="F33" s="48"/>
      <c r="G33" s="48" t="s">
        <v>653</v>
      </c>
      <c r="H33" s="48"/>
      <c r="I33" s="122"/>
      <c r="J33" s="126">
        <v>0</v>
      </c>
    </row>
    <row r="34" spans="1:10">
      <c r="A34" s="34" t="s">
        <v>1665</v>
      </c>
      <c r="B34" s="45" t="s">
        <v>1656</v>
      </c>
      <c r="C34" s="37" t="s">
        <v>1666</v>
      </c>
      <c r="D34" s="32"/>
      <c r="E34" s="37"/>
      <c r="F34" s="48"/>
      <c r="G34" s="48" t="s">
        <v>653</v>
      </c>
      <c r="H34" s="48"/>
      <c r="I34" s="122"/>
      <c r="J34" s="126">
        <v>0</v>
      </c>
    </row>
    <row r="35" spans="1:10">
      <c r="A35" s="34" t="s">
        <v>1667</v>
      </c>
      <c r="B35" s="45" t="s">
        <v>1668</v>
      </c>
      <c r="C35" s="32"/>
      <c r="D35" s="46" t="s">
        <v>48</v>
      </c>
      <c r="E35" s="46" t="s">
        <v>1669</v>
      </c>
      <c r="F35" s="47" t="s">
        <v>1670</v>
      </c>
      <c r="G35" s="47">
        <v>4106215</v>
      </c>
      <c r="H35" s="47" t="s">
        <v>1671</v>
      </c>
      <c r="I35" s="125"/>
      <c r="J35" s="127">
        <v>2</v>
      </c>
    </row>
    <row r="36" spans="1:10">
      <c r="A36" s="34" t="s">
        <v>1672</v>
      </c>
      <c r="B36" s="38" t="s">
        <v>1673</v>
      </c>
      <c r="C36" s="32"/>
      <c r="D36" s="46" t="s">
        <v>48</v>
      </c>
      <c r="E36" s="32"/>
      <c r="F36" s="47">
        <v>111984006</v>
      </c>
      <c r="G36" s="47">
        <v>4008101</v>
      </c>
      <c r="H36" s="47" t="s">
        <v>449</v>
      </c>
      <c r="I36" s="122"/>
      <c r="J36" s="127">
        <v>2</v>
      </c>
    </row>
    <row r="37" spans="1:10">
      <c r="A37" s="34" t="s">
        <v>1674</v>
      </c>
      <c r="B37" s="38" t="s">
        <v>1675</v>
      </c>
      <c r="C37" s="32"/>
      <c r="D37" s="46" t="s">
        <v>48</v>
      </c>
      <c r="E37" s="32" t="s">
        <v>1676</v>
      </c>
      <c r="F37" s="47" t="s">
        <v>1677</v>
      </c>
      <c r="G37" s="47">
        <v>4132648</v>
      </c>
      <c r="H37" s="47" t="s">
        <v>1199</v>
      </c>
      <c r="I37" s="122"/>
      <c r="J37" s="127">
        <v>2</v>
      </c>
    </row>
    <row r="38" spans="1:10">
      <c r="A38" s="34" t="s">
        <v>1678</v>
      </c>
      <c r="B38" s="40" t="s">
        <v>1679</v>
      </c>
      <c r="C38" s="32"/>
      <c r="D38" s="46" t="s">
        <v>48</v>
      </c>
      <c r="E38" s="32"/>
      <c r="F38" s="47">
        <v>1.86790110000011E+16</v>
      </c>
      <c r="G38" s="47">
        <v>45956874</v>
      </c>
      <c r="H38" s="47" t="s">
        <v>1671</v>
      </c>
      <c r="I38" s="122"/>
      <c r="J38" s="127">
        <v>2</v>
      </c>
    </row>
    <row r="39" spans="1:10">
      <c r="A39" s="34" t="s">
        <v>1680</v>
      </c>
      <c r="B39" s="45" t="s">
        <v>1681</v>
      </c>
      <c r="C39" s="32"/>
      <c r="D39" s="37"/>
      <c r="E39" s="32"/>
      <c r="F39" s="47"/>
      <c r="G39" s="47"/>
      <c r="H39" s="50"/>
      <c r="I39" s="122"/>
    </row>
    <row r="40" spans="1:10">
      <c r="A40" s="34" t="s">
        <v>1682</v>
      </c>
      <c r="B40" s="45" t="s">
        <v>1681</v>
      </c>
      <c r="C40" s="37" t="s">
        <v>1683</v>
      </c>
      <c r="D40" s="46" t="s">
        <v>48</v>
      </c>
      <c r="E40" s="37" t="s">
        <v>1684</v>
      </c>
      <c r="F40" s="47" t="s">
        <v>1685</v>
      </c>
      <c r="G40" s="47" t="s">
        <v>1686</v>
      </c>
      <c r="H40" s="47" t="s">
        <v>1687</v>
      </c>
      <c r="I40" s="129" t="s">
        <v>1688</v>
      </c>
      <c r="J40" s="127">
        <v>2</v>
      </c>
    </row>
    <row r="41" spans="1:10">
      <c r="A41" s="34" t="s">
        <v>1689</v>
      </c>
      <c r="B41" s="45" t="s">
        <v>1681</v>
      </c>
      <c r="C41" s="37" t="s">
        <v>1690</v>
      </c>
      <c r="D41" s="46" t="s">
        <v>48</v>
      </c>
      <c r="E41" s="37" t="s">
        <v>1691</v>
      </c>
      <c r="F41" s="47" t="s">
        <v>1692</v>
      </c>
      <c r="G41" s="47">
        <v>46272734</v>
      </c>
      <c r="H41" s="47" t="s">
        <v>449</v>
      </c>
      <c r="I41" s="122"/>
      <c r="J41" s="127">
        <v>2</v>
      </c>
    </row>
    <row r="42" spans="1:10">
      <c r="A42" s="34" t="s">
        <v>1693</v>
      </c>
      <c r="B42" s="45" t="s">
        <v>1681</v>
      </c>
      <c r="C42" s="37" t="s">
        <v>1271</v>
      </c>
      <c r="D42" s="46" t="s">
        <v>48</v>
      </c>
      <c r="E42" s="37" t="s">
        <v>1694</v>
      </c>
      <c r="F42" s="47">
        <v>219006</v>
      </c>
      <c r="G42" s="47">
        <v>4074035</v>
      </c>
      <c r="H42" s="47" t="s">
        <v>449</v>
      </c>
      <c r="I42" s="122"/>
      <c r="J42" s="127">
        <v>2</v>
      </c>
    </row>
    <row r="43" spans="1:10">
      <c r="A43" s="34" t="s">
        <v>1695</v>
      </c>
      <c r="B43" s="45" t="s">
        <v>1681</v>
      </c>
      <c r="C43" s="37" t="s">
        <v>1696</v>
      </c>
      <c r="D43" s="46" t="s">
        <v>48</v>
      </c>
      <c r="E43" s="37" t="s">
        <v>1697</v>
      </c>
      <c r="F43" s="47" t="s">
        <v>1698</v>
      </c>
      <c r="G43" s="47">
        <v>4026921</v>
      </c>
      <c r="H43" s="47" t="s">
        <v>449</v>
      </c>
      <c r="I43" s="122"/>
      <c r="J43" s="127">
        <v>2</v>
      </c>
    </row>
    <row r="44" spans="1:10">
      <c r="A44" s="34" t="s">
        <v>1699</v>
      </c>
      <c r="B44" s="45" t="s">
        <v>1681</v>
      </c>
      <c r="C44" s="37" t="s">
        <v>298</v>
      </c>
      <c r="D44" s="46" t="s">
        <v>1700</v>
      </c>
      <c r="E44" s="37" t="s">
        <v>1701</v>
      </c>
      <c r="F44" s="47">
        <v>2.31200010000041E+16</v>
      </c>
      <c r="G44" s="47">
        <v>3185204</v>
      </c>
      <c r="H44" s="47" t="s">
        <v>1199</v>
      </c>
      <c r="I44" s="122"/>
      <c r="J44" s="127">
        <v>2</v>
      </c>
    </row>
    <row r="45" spans="1:10">
      <c r="A45" s="34" t="s">
        <v>1702</v>
      </c>
      <c r="B45" s="45" t="s">
        <v>1681</v>
      </c>
      <c r="C45" s="37" t="s">
        <v>1703</v>
      </c>
      <c r="D45" s="46" t="s">
        <v>79</v>
      </c>
      <c r="E45" s="37" t="s">
        <v>1704</v>
      </c>
      <c r="F45" s="47" t="s">
        <v>1705</v>
      </c>
      <c r="G45" s="47">
        <v>4124661</v>
      </c>
      <c r="H45" s="47" t="s">
        <v>442</v>
      </c>
      <c r="I45" s="122"/>
      <c r="J45" s="127">
        <v>2</v>
      </c>
    </row>
    <row r="46" spans="1:10">
      <c r="A46" s="34" t="s">
        <v>1706</v>
      </c>
      <c r="B46" s="45" t="s">
        <v>1707</v>
      </c>
      <c r="C46" s="32"/>
      <c r="D46" s="32"/>
      <c r="E46" s="32"/>
      <c r="F46" s="48"/>
      <c r="G46" s="48"/>
      <c r="H46" s="48"/>
      <c r="I46" s="122"/>
    </row>
    <row r="47" spans="1:10">
      <c r="A47" s="34" t="s">
        <v>1708</v>
      </c>
      <c r="B47" s="36"/>
      <c r="C47" s="37" t="s">
        <v>1627</v>
      </c>
      <c r="D47" s="46" t="s">
        <v>79</v>
      </c>
      <c r="E47" s="37"/>
      <c r="F47" s="47" t="s">
        <v>1709</v>
      </c>
      <c r="G47" s="47">
        <v>4139502</v>
      </c>
      <c r="H47" s="47" t="s">
        <v>449</v>
      </c>
      <c r="I47" s="122"/>
      <c r="J47" s="127">
        <v>2</v>
      </c>
    </row>
    <row r="48" spans="1:10">
      <c r="A48" s="34" t="s">
        <v>1710</v>
      </c>
      <c r="B48" s="36"/>
      <c r="C48" s="37" t="s">
        <v>1711</v>
      </c>
      <c r="D48" s="46" t="s">
        <v>79</v>
      </c>
      <c r="E48" s="37"/>
      <c r="F48" s="47" t="s">
        <v>1712</v>
      </c>
      <c r="G48" s="47">
        <v>4121735</v>
      </c>
      <c r="H48" s="47" t="s">
        <v>449</v>
      </c>
      <c r="I48" s="122"/>
      <c r="J48" s="127">
        <v>2</v>
      </c>
    </row>
    <row r="49" spans="1:10">
      <c r="A49" s="34" t="s">
        <v>1713</v>
      </c>
      <c r="B49" s="36"/>
      <c r="C49" s="37" t="s">
        <v>1714</v>
      </c>
      <c r="D49" s="46" t="s">
        <v>79</v>
      </c>
      <c r="E49" s="37"/>
      <c r="F49" s="47" t="s">
        <v>1715</v>
      </c>
      <c r="G49" s="47">
        <v>4121733</v>
      </c>
      <c r="H49" s="47" t="s">
        <v>449</v>
      </c>
      <c r="I49" s="122"/>
      <c r="J49" s="127">
        <v>2</v>
      </c>
    </row>
    <row r="50" spans="1:10">
      <c r="A50" s="34" t="s">
        <v>1716</v>
      </c>
      <c r="B50" s="36"/>
      <c r="C50" s="37" t="s">
        <v>338</v>
      </c>
      <c r="D50" s="32"/>
      <c r="E50" s="37"/>
      <c r="F50" s="48"/>
      <c r="G50" s="48"/>
      <c r="H50" s="48"/>
      <c r="I50" s="122" t="s">
        <v>1717</v>
      </c>
      <c r="J50" s="126">
        <v>0</v>
      </c>
    </row>
    <row r="52" spans="1:10">
      <c r="J52" s="126">
        <f>COUNT(J50,J31:J34,J22,J7,J4:J5)</f>
        <v>9</v>
      </c>
    </row>
    <row r="53" spans="1:10">
      <c r="A53" s="3"/>
      <c r="J53" s="128">
        <f>COUNT(J27,J24,J21,J6,J3)</f>
        <v>5</v>
      </c>
    </row>
    <row r="54" spans="1:10">
      <c r="J54" s="127">
        <f>COUNT(J35:J49,J30,J26,J23,J9:J19)</f>
        <v>26</v>
      </c>
    </row>
    <row r="55" spans="1:10">
      <c r="J55" s="27">
        <f>SUM(J52:J54)</f>
        <v>40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A6C4D95ABB7C4BB6B41948CA9B01C8" ma:contentTypeVersion="11" ma:contentTypeDescription="Create a new document." ma:contentTypeScope="" ma:versionID="465dd931a04825d194005f077b6692c5">
  <xsd:schema xmlns:xsd="http://www.w3.org/2001/XMLSchema" xmlns:xs="http://www.w3.org/2001/XMLSchema" xmlns:p="http://schemas.microsoft.com/office/2006/metadata/properties" xmlns:ns3="0f85be42-294a-4415-be19-2c859b37c483" xmlns:ns4="d4aa9360-86aa-4193-86a8-bd52326f2d5b" targetNamespace="http://schemas.microsoft.com/office/2006/metadata/properties" ma:root="true" ma:fieldsID="97ee7292d100ecaa30d671f71f85f77b" ns3:_="" ns4:_="">
    <xsd:import namespace="0f85be42-294a-4415-be19-2c859b37c483"/>
    <xsd:import namespace="d4aa9360-86aa-4193-86a8-bd52326f2d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5be42-294a-4415-be19-2c859b37c4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a9360-86aa-4193-86a8-bd52326f2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109791-6091-487D-B010-776C74762864}"/>
</file>

<file path=customXml/itemProps2.xml><?xml version="1.0" encoding="utf-8"?>
<ds:datastoreItem xmlns:ds="http://schemas.openxmlformats.org/officeDocument/2006/customXml" ds:itemID="{3A225295-C0F2-4996-B046-5DC5604B2B0E}"/>
</file>

<file path=customXml/itemProps3.xml><?xml version="1.0" encoding="utf-8"?>
<ds:datastoreItem xmlns:ds="http://schemas.openxmlformats.org/officeDocument/2006/customXml" ds:itemID="{4213377C-939A-4E07-85F3-F1FE18117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Wlodarski</dc:creator>
  <cp:keywords/>
  <dc:description/>
  <cp:lastModifiedBy/>
  <cp:revision/>
  <dcterms:created xsi:type="dcterms:W3CDTF">2021-01-26T19:25:33Z</dcterms:created>
  <dcterms:modified xsi:type="dcterms:W3CDTF">2025-04-24T16:01:50Z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0x0101007CA6C4D95ABB7C4BB6B41948CA9B01C8</vt:lpwstr>
  </property>
</Properties>
</file>