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D/Documents/DATA/CAF Calcium Abeta Tau grant/calpain sensor/in vivo testing/cohort 1 Jan 2024/blots/Jan 25 2024 GFP/"/>
    </mc:Choice>
  </mc:AlternateContent>
  <xr:revisionPtr revIDLastSave="0" documentId="13_ncr:1_{F969F547-3D87-8F44-9601-1DBAE54FCA60}" xr6:coauthVersionLast="47" xr6:coauthVersionMax="47" xr10:uidLastSave="{00000000-0000-0000-0000-000000000000}"/>
  <bookViews>
    <workbookView xWindow="0" yWindow="500" windowWidth="28800" windowHeight="16540" activeTab="1" xr2:uid="{3F71946F-B296-9E4D-BF40-1B4E5722EC0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F19" i="2"/>
  <c r="P15" i="2"/>
  <c r="O15" i="2"/>
  <c r="N15" i="2"/>
  <c r="M15" i="2"/>
  <c r="W7" i="1"/>
  <c r="S11" i="2"/>
  <c r="T11" i="2"/>
  <c r="U11" i="2"/>
  <c r="S12" i="2"/>
  <c r="T12" i="2"/>
  <c r="U12" i="2"/>
  <c r="S13" i="2"/>
  <c r="T13" i="2"/>
  <c r="U13" i="2"/>
  <c r="R12" i="2"/>
  <c r="R13" i="2"/>
  <c r="R14" i="2"/>
  <c r="R11" i="2"/>
  <c r="R1" i="2"/>
  <c r="U8" i="2"/>
  <c r="T8" i="2"/>
  <c r="S8" i="2"/>
  <c r="R8" i="2"/>
  <c r="W8" i="1"/>
  <c r="W9" i="1"/>
  <c r="W10" i="1"/>
  <c r="W11" i="1"/>
  <c r="W12" i="1"/>
  <c r="W13" i="1"/>
  <c r="W14" i="1"/>
  <c r="W15" i="1"/>
  <c r="W16" i="1"/>
  <c r="W17" i="1"/>
  <c r="W18" i="1"/>
  <c r="W19" i="1"/>
  <c r="N11" i="2"/>
  <c r="O11" i="2"/>
  <c r="P11" i="2"/>
  <c r="N12" i="2"/>
  <c r="O12" i="2"/>
  <c r="P12" i="2"/>
  <c r="N13" i="2"/>
  <c r="O13" i="2"/>
  <c r="P13" i="2"/>
  <c r="M12" i="2"/>
  <c r="M13" i="2"/>
  <c r="M14" i="2"/>
  <c r="M11" i="2"/>
  <c r="M1" i="2"/>
  <c r="P8" i="2"/>
  <c r="O8" i="2"/>
  <c r="N8" i="2"/>
  <c r="M8" i="2"/>
  <c r="H11" i="2"/>
  <c r="V8" i="1"/>
  <c r="V9" i="1"/>
  <c r="V10" i="1"/>
  <c r="V11" i="1"/>
  <c r="V12" i="1"/>
  <c r="V13" i="1"/>
  <c r="V14" i="1"/>
  <c r="V15" i="1"/>
  <c r="V16" i="1"/>
  <c r="V17" i="1"/>
  <c r="V18" i="1"/>
  <c r="V19" i="1"/>
  <c r="V7" i="1"/>
  <c r="U8" i="1"/>
  <c r="U9" i="1"/>
  <c r="U10" i="1"/>
  <c r="U11" i="1"/>
  <c r="U12" i="1"/>
  <c r="U13" i="1"/>
  <c r="U14" i="1"/>
  <c r="U15" i="1"/>
  <c r="U16" i="1"/>
  <c r="U17" i="1"/>
  <c r="U18" i="1"/>
  <c r="U19" i="1"/>
  <c r="U7" i="1"/>
  <c r="I11" i="2"/>
  <c r="J11" i="2"/>
  <c r="K11" i="2"/>
  <c r="I12" i="2"/>
  <c r="J12" i="2"/>
  <c r="K12" i="2"/>
  <c r="I13" i="2"/>
  <c r="J13" i="2"/>
  <c r="K13" i="2"/>
  <c r="H12" i="2"/>
  <c r="H13" i="2"/>
  <c r="H14" i="2"/>
  <c r="H1" i="2"/>
  <c r="K8" i="2"/>
  <c r="J8" i="2"/>
  <c r="I8" i="2"/>
  <c r="H8" i="2"/>
  <c r="S8" i="1"/>
  <c r="S9" i="1"/>
  <c r="S10" i="1"/>
  <c r="S11" i="1"/>
  <c r="S12" i="1"/>
  <c r="S13" i="1"/>
  <c r="S14" i="1"/>
  <c r="S15" i="1"/>
  <c r="S16" i="1"/>
  <c r="S17" i="1"/>
  <c r="S18" i="1"/>
  <c r="S19" i="1"/>
  <c r="S7" i="1"/>
  <c r="C19" i="2"/>
  <c r="C16" i="2"/>
  <c r="D16" i="2"/>
  <c r="E16" i="2"/>
  <c r="C17" i="2"/>
  <c r="D17" i="2"/>
  <c r="E17" i="2"/>
  <c r="C18" i="2"/>
  <c r="D18" i="2"/>
  <c r="E18" i="2"/>
  <c r="F17" i="2"/>
  <c r="F18" i="2"/>
  <c r="F16" i="2"/>
  <c r="D8" i="2"/>
  <c r="E8" i="2"/>
  <c r="F8" i="2"/>
  <c r="F1" i="2" s="1"/>
  <c r="D11" i="2"/>
  <c r="E11" i="2"/>
  <c r="F11" i="2"/>
  <c r="D12" i="2"/>
  <c r="E12" i="2"/>
  <c r="F12" i="2"/>
  <c r="D13" i="2"/>
  <c r="E13" i="2"/>
  <c r="F13" i="2"/>
  <c r="C12" i="2"/>
  <c r="C13" i="2"/>
  <c r="C14" i="2"/>
  <c r="C11" i="2"/>
  <c r="C8" i="2"/>
  <c r="C1" i="2" s="1"/>
  <c r="R2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R21" i="1" s="1"/>
  <c r="P22" i="1"/>
  <c r="R22" i="1" s="1"/>
  <c r="P23" i="1"/>
  <c r="P24" i="1"/>
  <c r="P25" i="1"/>
  <c r="P26" i="1"/>
  <c r="P27" i="1"/>
  <c r="P28" i="1"/>
  <c r="P29" i="1"/>
  <c r="R29" i="1" s="1"/>
  <c r="P30" i="1"/>
  <c r="R30" i="1" s="1"/>
  <c r="P31" i="1"/>
  <c r="P32" i="1"/>
  <c r="P7" i="1"/>
  <c r="Q21" i="1"/>
  <c r="Q22" i="1"/>
  <c r="Q23" i="1"/>
  <c r="Q24" i="1"/>
  <c r="Q25" i="1"/>
  <c r="Q26" i="1"/>
  <c r="Q27" i="1"/>
  <c r="Q28" i="1"/>
  <c r="Q29" i="1"/>
  <c r="Q30" i="1"/>
  <c r="Q31" i="1"/>
  <c r="Q32" i="1"/>
  <c r="Q20" i="1"/>
  <c r="R25" i="1" l="1"/>
  <c r="R26" i="1"/>
  <c r="R24" i="1"/>
  <c r="R27" i="1"/>
  <c r="R20" i="1"/>
  <c r="R32" i="1"/>
  <c r="R31" i="1"/>
  <c r="R23" i="1"/>
</calcChain>
</file>

<file path=xl/sharedStrings.xml><?xml version="1.0" encoding="utf-8"?>
<sst xmlns="http://schemas.openxmlformats.org/spreadsheetml/2006/main" count="256" uniqueCount="69">
  <si>
    <t>KRS 2024-01-26 cfp yfp gfp stain wb crtx</t>
  </si>
  <si>
    <t>Channel</t>
  </si>
  <si>
    <t>No.</t>
  </si>
  <si>
    <t>Label</t>
  </si>
  <si>
    <t>Type</t>
  </si>
  <si>
    <t>Volume (Int)</t>
  </si>
  <si>
    <t>Adj. Vol. (Int)</t>
  </si>
  <si>
    <t>Mean Bkgd. (Int)</t>
  </si>
  <si>
    <t>Rel. Quant.</t>
  </si>
  <si>
    <t># of Pixels</t>
  </si>
  <si>
    <t>Min. Value (Int)</t>
  </si>
  <si>
    <t>Max. Value (Int)</t>
  </si>
  <si>
    <t>Mean Value (Int)</t>
  </si>
  <si>
    <t>Std. Dev.</t>
  </si>
  <si>
    <t>Area (mm2)</t>
  </si>
  <si>
    <t>Chemiluminescence</t>
  </si>
  <si>
    <t>U1</t>
  </si>
  <si>
    <t>Unknown</t>
  </si>
  <si>
    <t>N/A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</si>
  <si>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</si>
  <si>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</si>
  <si>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</si>
  <si>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</si>
  <si>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</si>
  <si>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</si>
  <si>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</si>
  <si>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</si>
  <si>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</si>
  <si>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</si>
  <si>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</si>
  <si>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</si>
  <si>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</si>
  <si>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</si>
  <si>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</si>
  <si>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</si>
  <si>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</si>
  <si>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</si>
  <si>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</si>
  <si>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</si>
  <si>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</si>
  <si>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</si>
  <si>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</si>
  <si>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</si>
  <si>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</si>
  <si>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B1</t>
  </si>
  <si>
    <t>Background</t>
  </si>
  <si>
    <t>adj vol</t>
  </si>
  <si>
    <t>clv/total</t>
  </si>
  <si>
    <t>mean-bkgrnd</t>
  </si>
  <si>
    <t>non TG</t>
  </si>
  <si>
    <t>5XFAD</t>
  </si>
  <si>
    <t>PFLAAR</t>
  </si>
  <si>
    <t>GGGGGS</t>
  </si>
  <si>
    <t>PLFAAR</t>
  </si>
  <si>
    <t>non TG GG</t>
  </si>
  <si>
    <t>5XFAD GG</t>
  </si>
  <si>
    <t>5XFAD  PF</t>
  </si>
  <si>
    <t>non TG PF</t>
  </si>
  <si>
    <t>KRS 2024-01-26 cfp yfp ponceou crtx</t>
  </si>
  <si>
    <t>clv</t>
  </si>
  <si>
    <t>full length</t>
  </si>
  <si>
    <t>bkgrnd</t>
  </si>
  <si>
    <t>full/ponc</t>
  </si>
  <si>
    <t>FL+CLV</t>
  </si>
  <si>
    <t>FL+CLV/ponc</t>
  </si>
  <si>
    <t>clv/full length</t>
  </si>
  <si>
    <t>FL/ponc</t>
  </si>
  <si>
    <t>CLV/FL+CLV</t>
  </si>
  <si>
    <t>so 2.5x 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</si>
</sst>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42C5-D5F9-704C-9A0E-0CDAEE6499FC}">
  <dimension ref="A5:W52"/>
  <sheetViews>
    <sheetView workbookViewId="0">
      <selection activeCell="W8" sqref="W8"/>
    </sheetView>
  </sheetViews>
  <sheetFormatPr baseColWidth="10" defaultRowHeight="16" x14ac:dyDescent="0.2"/>
  <cols>
    <col min="2" max="2" width="35.5" bestFit="1" customWidth="1"/>
    <col min="6" max="7" width="12.6640625" bestFit="1" customWidth="1"/>
    <col min="12" max="12" width="14.33203125" bestFit="1" customWidth="1"/>
    <col min="13" max="13" width="15" bestFit="1" customWidth="1"/>
    <col min="14" max="14" width="11.1640625" bestFit="1" customWidth="1"/>
    <col min="16" max="16" width="12.1640625" bestFit="1" customWidth="1"/>
    <col min="21" max="21" width="12.6640625" bestFit="1" customWidth="1"/>
  </cols>
  <sheetData>
    <row r="5" spans="1:23" x14ac:dyDescent="0.2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Q5" t="s">
        <v>46</v>
      </c>
      <c r="S5" t="s">
        <v>46</v>
      </c>
      <c r="U5" t="s">
        <v>63</v>
      </c>
    </row>
    <row r="6" spans="1:23" x14ac:dyDescent="0.2"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8</v>
      </c>
      <c r="J6" t="s">
        <v>9</v>
      </c>
      <c r="K6" t="s">
        <v>10</v>
      </c>
      <c r="L6" t="s">
        <v>11</v>
      </c>
      <c r="M6" t="s">
        <v>12</v>
      </c>
      <c r="N6" t="s">
        <v>13</v>
      </c>
      <c r="O6" t="s">
        <v>14</v>
      </c>
      <c r="P6" t="s">
        <v>48</v>
      </c>
      <c r="Q6" t="s">
        <v>47</v>
      </c>
      <c r="S6" t="s">
        <v>62</v>
      </c>
      <c r="U6" t="s">
        <v>46</v>
      </c>
      <c r="V6" t="s">
        <v>64</v>
      </c>
      <c r="W6" t="s">
        <v>67</v>
      </c>
    </row>
    <row r="7" spans="1:23" x14ac:dyDescent="0.2">
      <c r="A7" t="s">
        <v>60</v>
      </c>
      <c r="B7" t="s">
        <v>15</v>
      </c>
      <c r="C7">
        <v>1</v>
      </c>
      <c r="D7" t="s">
        <v>16</v>
      </c>
      <c r="E7" t="s">
        <v>17</v>
      </c>
      <c r="F7" s="2">
        <v>9773324</v>
      </c>
      <c r="G7" s="2">
        <v>6725831</v>
      </c>
      <c r="H7">
        <v>725.593571</v>
      </c>
      <c r="I7" t="s">
        <v>18</v>
      </c>
      <c r="J7">
        <v>4200</v>
      </c>
      <c r="K7">
        <v>695</v>
      </c>
      <c r="L7" s="2">
        <v>5211</v>
      </c>
      <c r="M7" s="2">
        <v>2326.9819050000001</v>
      </c>
      <c r="N7" s="2">
        <v>1427.7246319999999</v>
      </c>
      <c r="O7">
        <v>17.998923000000001</v>
      </c>
      <c r="P7" s="3">
        <f>M7-725.59357</f>
        <v>1601.3883350000001</v>
      </c>
      <c r="S7">
        <f>G7/G39</f>
        <v>0.23076271188476011</v>
      </c>
      <c r="U7" s="2">
        <f>G7+G20</f>
        <v>10593211</v>
      </c>
      <c r="V7">
        <f>U7/G39</f>
        <v>0.3634522035905261</v>
      </c>
      <c r="W7">
        <f>G20/U7</f>
        <v>0.36508099385540416</v>
      </c>
    </row>
    <row r="8" spans="1:23" x14ac:dyDescent="0.2">
      <c r="A8" t="s">
        <v>60</v>
      </c>
      <c r="B8" t="s">
        <v>15</v>
      </c>
      <c r="C8">
        <v>2</v>
      </c>
      <c r="D8" t="s">
        <v>19</v>
      </c>
      <c r="E8" t="s">
        <v>17</v>
      </c>
      <c r="F8" s="2">
        <v>6935341</v>
      </c>
      <c r="G8" s="2">
        <v>3887848</v>
      </c>
      <c r="H8">
        <v>725.593571</v>
      </c>
      <c r="I8" t="s">
        <v>18</v>
      </c>
      <c r="J8">
        <v>4200</v>
      </c>
      <c r="K8">
        <v>652</v>
      </c>
      <c r="L8" s="2">
        <v>3630</v>
      </c>
      <c r="M8" s="2">
        <v>1651.271667</v>
      </c>
      <c r="N8">
        <v>915.72904400000004</v>
      </c>
      <c r="O8">
        <v>17.998923000000001</v>
      </c>
      <c r="P8" s="3">
        <f t="shared" ref="P8:P32" si="0">M8-725.59357</f>
        <v>925.67809699999998</v>
      </c>
      <c r="S8">
        <f t="shared" ref="S8:S19" si="1">G8/G40</f>
        <v>0.11655654520568118</v>
      </c>
      <c r="U8" s="2">
        <f t="shared" ref="U8:U19" si="2">G8+G21</f>
        <v>6264008</v>
      </c>
      <c r="V8">
        <f t="shared" ref="V8:V19" si="3">U8/G40</f>
        <v>0.1877931265884748</v>
      </c>
      <c r="W8">
        <f t="shared" ref="W8:W19" si="4">G21/U8</f>
        <v>0.37933540314763325</v>
      </c>
    </row>
    <row r="9" spans="1:23" x14ac:dyDescent="0.2">
      <c r="A9" t="s">
        <v>60</v>
      </c>
      <c r="B9" t="s">
        <v>15</v>
      </c>
      <c r="C9">
        <v>3</v>
      </c>
      <c r="D9" t="s">
        <v>20</v>
      </c>
      <c r="E9" t="s">
        <v>17</v>
      </c>
      <c r="F9" s="2">
        <v>6175901</v>
      </c>
      <c r="G9" s="2">
        <v>3128408</v>
      </c>
      <c r="H9">
        <v>725.593571</v>
      </c>
      <c r="I9" t="s">
        <v>18</v>
      </c>
      <c r="J9">
        <v>4200</v>
      </c>
      <c r="K9">
        <v>638</v>
      </c>
      <c r="L9" s="2">
        <v>3233</v>
      </c>
      <c r="M9" s="2">
        <v>1470.4526189999999</v>
      </c>
      <c r="N9">
        <v>813.29808300000002</v>
      </c>
      <c r="O9">
        <v>17.998923000000001</v>
      </c>
      <c r="P9" s="3">
        <f t="shared" si="0"/>
        <v>744.85904899999991</v>
      </c>
      <c r="S9">
        <f t="shared" si="1"/>
        <v>8.0361420996106603E-2</v>
      </c>
      <c r="U9" s="2">
        <f t="shared" si="2"/>
        <v>5793632</v>
      </c>
      <c r="V9">
        <f t="shared" si="3"/>
        <v>0.14882473777349856</v>
      </c>
      <c r="W9">
        <f t="shared" si="4"/>
        <v>0.46002645663376618</v>
      </c>
    </row>
    <row r="10" spans="1:23" x14ac:dyDescent="0.2">
      <c r="A10" t="s">
        <v>60</v>
      </c>
      <c r="B10" t="s">
        <v>15</v>
      </c>
      <c r="C10">
        <v>4</v>
      </c>
      <c r="D10" t="s">
        <v>21</v>
      </c>
      <c r="E10" t="s">
        <v>17</v>
      </c>
      <c r="F10" s="2">
        <v>8600122</v>
      </c>
      <c r="G10" s="2">
        <v>5552629</v>
      </c>
      <c r="H10">
        <v>725.593571</v>
      </c>
      <c r="I10" t="s">
        <v>18</v>
      </c>
      <c r="J10">
        <v>4200</v>
      </c>
      <c r="K10">
        <v>646</v>
      </c>
      <c r="L10" s="2">
        <v>4860</v>
      </c>
      <c r="M10" s="2">
        <v>2047.648095</v>
      </c>
      <c r="N10" s="2">
        <v>1255.5096309999999</v>
      </c>
      <c r="O10">
        <v>17.998923000000001</v>
      </c>
      <c r="P10" s="3">
        <f t="shared" si="0"/>
        <v>1322.054525</v>
      </c>
      <c r="S10">
        <f t="shared" si="1"/>
        <v>0.15871146037905104</v>
      </c>
      <c r="U10" s="2">
        <f t="shared" si="2"/>
        <v>9612330</v>
      </c>
      <c r="V10">
        <f t="shared" si="3"/>
        <v>0.27475038075573999</v>
      </c>
      <c r="W10">
        <f t="shared" si="4"/>
        <v>0.42234307394773174</v>
      </c>
    </row>
    <row r="11" spans="1:23" x14ac:dyDescent="0.2">
      <c r="A11" t="s">
        <v>60</v>
      </c>
      <c r="B11" t="s">
        <v>15</v>
      </c>
      <c r="C11">
        <v>5</v>
      </c>
      <c r="D11" t="s">
        <v>22</v>
      </c>
      <c r="E11" t="s">
        <v>17</v>
      </c>
      <c r="F11" s="2">
        <v>13339126</v>
      </c>
      <c r="G11" s="2">
        <v>10291633</v>
      </c>
      <c r="H11">
        <v>725.593571</v>
      </c>
      <c r="I11" t="s">
        <v>18</v>
      </c>
      <c r="J11">
        <v>4200</v>
      </c>
      <c r="K11">
        <v>805</v>
      </c>
      <c r="L11" s="2">
        <v>7631</v>
      </c>
      <c r="M11" s="2">
        <v>3175.9823809999998</v>
      </c>
      <c r="N11" s="2">
        <v>2078.5288070000001</v>
      </c>
      <c r="O11">
        <v>17.998923000000001</v>
      </c>
      <c r="P11" s="3">
        <f t="shared" si="0"/>
        <v>2450.3888109999998</v>
      </c>
      <c r="S11">
        <f t="shared" si="1"/>
        <v>0.35328976784237881</v>
      </c>
      <c r="U11" s="2">
        <f t="shared" si="2"/>
        <v>18823983</v>
      </c>
      <c r="V11">
        <f t="shared" si="3"/>
        <v>0.64618710985310934</v>
      </c>
      <c r="W11">
        <f t="shared" si="4"/>
        <v>0.45327017135533965</v>
      </c>
    </row>
    <row r="12" spans="1:23" x14ac:dyDescent="0.2">
      <c r="A12" t="s">
        <v>60</v>
      </c>
      <c r="B12" t="s">
        <v>15</v>
      </c>
      <c r="C12">
        <v>6</v>
      </c>
      <c r="D12" t="s">
        <v>23</v>
      </c>
      <c r="E12" t="s">
        <v>17</v>
      </c>
      <c r="F12" s="2">
        <v>13713077</v>
      </c>
      <c r="G12" s="2">
        <v>10665584</v>
      </c>
      <c r="H12">
        <v>725.593571</v>
      </c>
      <c r="I12" t="s">
        <v>18</v>
      </c>
      <c r="J12">
        <v>4200</v>
      </c>
      <c r="K12">
        <v>863</v>
      </c>
      <c r="L12" s="2">
        <v>6898</v>
      </c>
      <c r="M12" s="2">
        <v>3265.018333</v>
      </c>
      <c r="N12" s="2">
        <v>1814.0330730000001</v>
      </c>
      <c r="O12">
        <v>17.998923000000001</v>
      </c>
      <c r="P12" s="3">
        <f t="shared" si="0"/>
        <v>2539.424763</v>
      </c>
      <c r="S12">
        <f t="shared" si="1"/>
        <v>0.26005172905181018</v>
      </c>
      <c r="U12" s="2">
        <f t="shared" si="2"/>
        <v>18862605</v>
      </c>
      <c r="V12">
        <f t="shared" si="3"/>
        <v>0.45991415422459003</v>
      </c>
      <c r="W12">
        <f t="shared" si="4"/>
        <v>0.43456463197951717</v>
      </c>
    </row>
    <row r="13" spans="1:23" x14ac:dyDescent="0.2">
      <c r="A13" t="s">
        <v>60</v>
      </c>
      <c r="B13" t="s">
        <v>15</v>
      </c>
      <c r="C13">
        <v>7</v>
      </c>
      <c r="D13" t="s">
        <v>24</v>
      </c>
      <c r="E13" t="s">
        <v>17</v>
      </c>
      <c r="F13" s="2">
        <v>16660376</v>
      </c>
      <c r="G13" s="2">
        <v>13612883</v>
      </c>
      <c r="H13">
        <v>725.593571</v>
      </c>
      <c r="I13" t="s">
        <v>18</v>
      </c>
      <c r="J13">
        <v>4200</v>
      </c>
      <c r="K13">
        <v>994</v>
      </c>
      <c r="L13" s="2">
        <v>9014</v>
      </c>
      <c r="M13" s="2">
        <v>3966.7561900000001</v>
      </c>
      <c r="N13" s="2">
        <v>2387.9665920000002</v>
      </c>
      <c r="O13">
        <v>17.998923000000001</v>
      </c>
      <c r="P13" s="3">
        <f t="shared" si="0"/>
        <v>3241.1626200000001</v>
      </c>
      <c r="S13">
        <f t="shared" si="1"/>
        <v>0.35641731047327641</v>
      </c>
      <c r="U13" s="2">
        <f t="shared" si="2"/>
        <v>26761741</v>
      </c>
      <c r="V13">
        <f t="shared" si="3"/>
        <v>0.7006853545132512</v>
      </c>
      <c r="W13">
        <f t="shared" si="4"/>
        <v>0.49133044072132676</v>
      </c>
    </row>
    <row r="14" spans="1:23" x14ac:dyDescent="0.2">
      <c r="A14" t="s">
        <v>60</v>
      </c>
      <c r="B14" t="s">
        <v>15</v>
      </c>
      <c r="C14">
        <v>8</v>
      </c>
      <c r="D14" t="s">
        <v>25</v>
      </c>
      <c r="E14" t="s">
        <v>17</v>
      </c>
      <c r="F14" s="2">
        <v>12290067</v>
      </c>
      <c r="G14" s="2">
        <v>9242574</v>
      </c>
      <c r="H14">
        <v>725.593571</v>
      </c>
      <c r="I14" t="s">
        <v>18</v>
      </c>
      <c r="J14">
        <v>4200</v>
      </c>
      <c r="K14">
        <v>963</v>
      </c>
      <c r="L14" s="2">
        <v>6146</v>
      </c>
      <c r="M14" s="2">
        <v>2926.2064289999998</v>
      </c>
      <c r="N14" s="2">
        <v>1619.861324</v>
      </c>
      <c r="O14">
        <v>17.998923000000001</v>
      </c>
      <c r="P14" s="3">
        <f t="shared" si="0"/>
        <v>2200.6128589999998</v>
      </c>
      <c r="S14">
        <f t="shared" si="1"/>
        <v>0.22374059322676015</v>
      </c>
      <c r="U14" s="2">
        <f t="shared" si="2"/>
        <v>18370567</v>
      </c>
      <c r="V14">
        <f t="shared" si="3"/>
        <v>0.44470745470817369</v>
      </c>
      <c r="W14">
        <f t="shared" si="4"/>
        <v>0.49688139729165681</v>
      </c>
    </row>
    <row r="15" spans="1:23" x14ac:dyDescent="0.2">
      <c r="A15" t="s">
        <v>60</v>
      </c>
      <c r="B15" t="s">
        <v>15</v>
      </c>
      <c r="C15">
        <v>9</v>
      </c>
      <c r="D15" t="s">
        <v>26</v>
      </c>
      <c r="E15" t="s">
        <v>17</v>
      </c>
      <c r="F15" s="2">
        <v>13593523</v>
      </c>
      <c r="G15" s="2">
        <v>10546030</v>
      </c>
      <c r="H15">
        <v>725.593571</v>
      </c>
      <c r="I15" t="s">
        <v>18</v>
      </c>
      <c r="J15">
        <v>4200</v>
      </c>
      <c r="K15">
        <v>965</v>
      </c>
      <c r="L15" s="2">
        <v>6946</v>
      </c>
      <c r="M15" s="2">
        <v>3236.5530950000002</v>
      </c>
      <c r="N15" s="2">
        <v>1759.1381730000001</v>
      </c>
      <c r="O15">
        <v>17.998923000000001</v>
      </c>
      <c r="P15" s="3">
        <f t="shared" si="0"/>
        <v>2510.9595250000002</v>
      </c>
      <c r="S15">
        <f t="shared" si="1"/>
        <v>0.28023922359553344</v>
      </c>
      <c r="U15" s="2">
        <f t="shared" si="2"/>
        <v>20765501</v>
      </c>
      <c r="V15">
        <f t="shared" si="3"/>
        <v>0.5518008082484378</v>
      </c>
      <c r="W15">
        <f t="shared" si="4"/>
        <v>0.49213698239209352</v>
      </c>
    </row>
    <row r="16" spans="1:23" x14ac:dyDescent="0.2">
      <c r="A16" t="s">
        <v>60</v>
      </c>
      <c r="B16" t="s">
        <v>15</v>
      </c>
      <c r="C16">
        <v>10</v>
      </c>
      <c r="D16" t="s">
        <v>27</v>
      </c>
      <c r="E16" t="s">
        <v>17</v>
      </c>
      <c r="F16" s="2">
        <v>16027479</v>
      </c>
      <c r="G16" s="2">
        <v>12979986</v>
      </c>
      <c r="H16">
        <v>725.593571</v>
      </c>
      <c r="I16" t="s">
        <v>18</v>
      </c>
      <c r="J16">
        <v>4200</v>
      </c>
      <c r="K16">
        <v>956</v>
      </c>
      <c r="L16" s="2">
        <v>8493</v>
      </c>
      <c r="M16" s="2">
        <v>3816.066429</v>
      </c>
      <c r="N16" s="2">
        <v>2177.669171</v>
      </c>
      <c r="O16">
        <v>17.998923000000001</v>
      </c>
      <c r="P16" s="3">
        <f t="shared" si="0"/>
        <v>3090.472859</v>
      </c>
      <c r="S16">
        <f t="shared" si="1"/>
        <v>0.4048578629220913</v>
      </c>
      <c r="U16" s="2">
        <f t="shared" si="2"/>
        <v>24675648</v>
      </c>
      <c r="V16">
        <f t="shared" si="3"/>
        <v>0.76965646307305535</v>
      </c>
      <c r="W16">
        <f t="shared" si="4"/>
        <v>0.47397588099814036</v>
      </c>
    </row>
    <row r="17" spans="1:23" x14ac:dyDescent="0.2">
      <c r="A17" t="s">
        <v>60</v>
      </c>
      <c r="B17" t="s">
        <v>15</v>
      </c>
      <c r="C17">
        <v>11</v>
      </c>
      <c r="D17" t="s">
        <v>28</v>
      </c>
      <c r="E17" t="s">
        <v>17</v>
      </c>
      <c r="F17" s="2">
        <v>9098484</v>
      </c>
      <c r="G17" s="2">
        <v>6050991</v>
      </c>
      <c r="H17">
        <v>725.593571</v>
      </c>
      <c r="I17" t="s">
        <v>18</v>
      </c>
      <c r="J17">
        <v>4200</v>
      </c>
      <c r="K17">
        <v>835</v>
      </c>
      <c r="L17" s="2">
        <v>4382</v>
      </c>
      <c r="M17" s="2">
        <v>2166.3057140000001</v>
      </c>
      <c r="N17" s="2">
        <v>1069.50506</v>
      </c>
      <c r="O17">
        <v>17.998923000000001</v>
      </c>
      <c r="P17" s="3">
        <f t="shared" si="0"/>
        <v>1440.7121440000001</v>
      </c>
      <c r="S17">
        <f t="shared" si="1"/>
        <v>0.17124070969658822</v>
      </c>
      <c r="U17" s="2">
        <f t="shared" si="2"/>
        <v>10327131</v>
      </c>
      <c r="V17">
        <f t="shared" si="3"/>
        <v>0.29225382116245702</v>
      </c>
      <c r="W17">
        <f t="shared" si="4"/>
        <v>0.41406853462011861</v>
      </c>
    </row>
    <row r="18" spans="1:23" x14ac:dyDescent="0.2">
      <c r="A18" t="s">
        <v>60</v>
      </c>
      <c r="B18" t="s">
        <v>15</v>
      </c>
      <c r="C18">
        <v>12</v>
      </c>
      <c r="D18" t="s">
        <v>29</v>
      </c>
      <c r="E18" t="s">
        <v>17</v>
      </c>
      <c r="F18" s="2">
        <v>7273283</v>
      </c>
      <c r="G18" s="2">
        <v>4225790</v>
      </c>
      <c r="H18">
        <v>725.593571</v>
      </c>
      <c r="I18" t="s">
        <v>18</v>
      </c>
      <c r="J18">
        <v>4200</v>
      </c>
      <c r="K18">
        <v>760</v>
      </c>
      <c r="L18" s="2">
        <v>3409</v>
      </c>
      <c r="M18" s="2">
        <v>1731.734048</v>
      </c>
      <c r="N18">
        <v>782.800387</v>
      </c>
      <c r="O18">
        <v>17.998923000000001</v>
      </c>
      <c r="P18" s="3">
        <f t="shared" si="0"/>
        <v>1006.140478</v>
      </c>
      <c r="S18">
        <f t="shared" si="1"/>
        <v>0.10248129587029811</v>
      </c>
      <c r="U18" s="2">
        <f t="shared" si="2"/>
        <v>6536594</v>
      </c>
      <c r="V18">
        <f t="shared" si="3"/>
        <v>0.15852151282908414</v>
      </c>
      <c r="W18">
        <f t="shared" si="4"/>
        <v>0.3535180554276432</v>
      </c>
    </row>
    <row r="19" spans="1:23" x14ac:dyDescent="0.2">
      <c r="A19" t="s">
        <v>60</v>
      </c>
      <c r="B19" t="s">
        <v>15</v>
      </c>
      <c r="C19">
        <v>13</v>
      </c>
      <c r="D19" t="s">
        <v>30</v>
      </c>
      <c r="E19" t="s">
        <v>17</v>
      </c>
      <c r="F19" s="2">
        <v>12818553</v>
      </c>
      <c r="G19" s="2">
        <v>9771060</v>
      </c>
      <c r="H19">
        <v>725.593571</v>
      </c>
      <c r="I19" t="s">
        <v>18</v>
      </c>
      <c r="J19">
        <v>4200</v>
      </c>
      <c r="K19">
        <v>829</v>
      </c>
      <c r="L19" s="2">
        <v>6147</v>
      </c>
      <c r="M19" s="2">
        <v>3052.0364290000002</v>
      </c>
      <c r="N19" s="2">
        <v>1689.6113029999999</v>
      </c>
      <c r="O19">
        <v>17.998923000000001</v>
      </c>
      <c r="P19" s="3">
        <f t="shared" si="0"/>
        <v>2326.4428590000002</v>
      </c>
      <c r="S19">
        <f t="shared" si="1"/>
        <v>0.25259192728292479</v>
      </c>
      <c r="U19" s="2">
        <f t="shared" si="2"/>
        <v>15720386</v>
      </c>
      <c r="V19">
        <f t="shared" si="3"/>
        <v>0.40638810910704765</v>
      </c>
      <c r="W19">
        <f t="shared" si="4"/>
        <v>0.37844655977276892</v>
      </c>
    </row>
    <row r="20" spans="1:23" x14ac:dyDescent="0.2">
      <c r="A20" t="s">
        <v>59</v>
      </c>
      <c r="B20" t="s">
        <v>15</v>
      </c>
      <c r="C20">
        <v>14</v>
      </c>
      <c r="D20" t="s">
        <v>31</v>
      </c>
      <c r="E20" t="s">
        <v>17</v>
      </c>
      <c r="F20" s="2">
        <v>6914873</v>
      </c>
      <c r="G20" s="2">
        <v>3867380</v>
      </c>
      <c r="H20">
        <v>725.593571</v>
      </c>
      <c r="I20" t="s">
        <v>18</v>
      </c>
      <c r="J20">
        <v>4200</v>
      </c>
      <c r="K20">
        <v>711</v>
      </c>
      <c r="L20" s="2">
        <v>4169</v>
      </c>
      <c r="M20" s="2">
        <v>1646.3983330000001</v>
      </c>
      <c r="N20">
        <v>937.26526999999999</v>
      </c>
      <c r="O20">
        <v>17.998923000000001</v>
      </c>
      <c r="P20" s="3">
        <f t="shared" si="0"/>
        <v>920.80476300000009</v>
      </c>
      <c r="Q20">
        <f>G20/G7</f>
        <v>0.57500404039292696</v>
      </c>
      <c r="R20">
        <f>P20/P7</f>
        <v>0.57500404047841402</v>
      </c>
    </row>
    <row r="21" spans="1:23" x14ac:dyDescent="0.2">
      <c r="A21" t="s">
        <v>59</v>
      </c>
      <c r="B21" t="s">
        <v>15</v>
      </c>
      <c r="C21">
        <v>15</v>
      </c>
      <c r="D21" t="s">
        <v>32</v>
      </c>
      <c r="E21" t="s">
        <v>17</v>
      </c>
      <c r="F21" s="2">
        <v>5423653</v>
      </c>
      <c r="G21" s="2">
        <v>2376160</v>
      </c>
      <c r="H21">
        <v>725.593571</v>
      </c>
      <c r="I21" t="s">
        <v>18</v>
      </c>
      <c r="J21">
        <v>4200</v>
      </c>
      <c r="K21">
        <v>704</v>
      </c>
      <c r="L21" s="2">
        <v>2884</v>
      </c>
      <c r="M21" s="2">
        <v>1291.3459519999999</v>
      </c>
      <c r="N21">
        <v>587.78595700000005</v>
      </c>
      <c r="O21">
        <v>17.998923000000001</v>
      </c>
      <c r="P21" s="3">
        <f t="shared" si="0"/>
        <v>565.7523819999999</v>
      </c>
      <c r="Q21">
        <f t="shared" ref="Q21:Q32" si="5">G21/G8</f>
        <v>0.61117615709256123</v>
      </c>
      <c r="R21">
        <f t="shared" ref="R21:R32" si="6">P21/P8</f>
        <v>0.61117615706100037</v>
      </c>
    </row>
    <row r="22" spans="1:23" x14ac:dyDescent="0.2">
      <c r="A22" t="s">
        <v>59</v>
      </c>
      <c r="B22" t="s">
        <v>15</v>
      </c>
      <c r="C22">
        <v>16</v>
      </c>
      <c r="D22" t="s">
        <v>33</v>
      </c>
      <c r="E22" t="s">
        <v>17</v>
      </c>
      <c r="F22" s="2">
        <v>5712717</v>
      </c>
      <c r="G22" s="2">
        <v>2665224</v>
      </c>
      <c r="H22">
        <v>725.593571</v>
      </c>
      <c r="I22" t="s">
        <v>18</v>
      </c>
      <c r="J22">
        <v>4200</v>
      </c>
      <c r="K22">
        <v>780</v>
      </c>
      <c r="L22" s="2">
        <v>3034</v>
      </c>
      <c r="M22" s="2">
        <v>1360.1707140000001</v>
      </c>
      <c r="N22">
        <v>575.04332899999997</v>
      </c>
      <c r="O22">
        <v>17.998923000000001</v>
      </c>
      <c r="P22" s="3">
        <f t="shared" si="0"/>
        <v>634.57714400000009</v>
      </c>
      <c r="Q22">
        <f t="shared" si="5"/>
        <v>0.85194258549396373</v>
      </c>
      <c r="R22">
        <f t="shared" si="6"/>
        <v>0.85194258544880774</v>
      </c>
    </row>
    <row r="23" spans="1:23" x14ac:dyDescent="0.2">
      <c r="A23" t="s">
        <v>59</v>
      </c>
      <c r="B23" t="s">
        <v>15</v>
      </c>
      <c r="C23">
        <v>17</v>
      </c>
      <c r="D23" t="s">
        <v>34</v>
      </c>
      <c r="E23" t="s">
        <v>17</v>
      </c>
      <c r="F23" s="2">
        <v>7107194</v>
      </c>
      <c r="G23" s="2">
        <v>4059701</v>
      </c>
      <c r="H23">
        <v>725.593571</v>
      </c>
      <c r="I23" t="s">
        <v>18</v>
      </c>
      <c r="J23">
        <v>4200</v>
      </c>
      <c r="K23">
        <v>813</v>
      </c>
      <c r="L23" s="2">
        <v>3931</v>
      </c>
      <c r="M23" s="2">
        <v>1692.189048</v>
      </c>
      <c r="N23">
        <v>862.83348699999999</v>
      </c>
      <c r="O23">
        <v>17.998923000000001</v>
      </c>
      <c r="P23" s="3">
        <f t="shared" si="0"/>
        <v>966.59547799999996</v>
      </c>
      <c r="Q23">
        <f t="shared" si="5"/>
        <v>0.73113132535957293</v>
      </c>
      <c r="R23">
        <f t="shared" si="6"/>
        <v>0.73113132606992892</v>
      </c>
    </row>
    <row r="24" spans="1:23" x14ac:dyDescent="0.2">
      <c r="A24" t="s">
        <v>59</v>
      </c>
      <c r="B24" t="s">
        <v>15</v>
      </c>
      <c r="C24">
        <v>18</v>
      </c>
      <c r="D24" t="s">
        <v>35</v>
      </c>
      <c r="E24" t="s">
        <v>17</v>
      </c>
      <c r="F24" s="2">
        <v>11579843</v>
      </c>
      <c r="G24" s="2">
        <v>8532350</v>
      </c>
      <c r="H24">
        <v>725.593571</v>
      </c>
      <c r="I24" t="s">
        <v>18</v>
      </c>
      <c r="J24">
        <v>4200</v>
      </c>
      <c r="K24">
        <v>721</v>
      </c>
      <c r="L24" s="2">
        <v>6317</v>
      </c>
      <c r="M24" s="2">
        <v>2757.1054760000002</v>
      </c>
      <c r="N24" s="2">
        <v>1677.932648</v>
      </c>
      <c r="O24">
        <v>17.998923000000001</v>
      </c>
      <c r="P24" s="3">
        <f t="shared" si="0"/>
        <v>2031.5119060000002</v>
      </c>
      <c r="Q24">
        <f t="shared" si="5"/>
        <v>0.82905696306893184</v>
      </c>
      <c r="R24">
        <f t="shared" si="6"/>
        <v>0.82905696307474708</v>
      </c>
    </row>
    <row r="25" spans="1:23" x14ac:dyDescent="0.2">
      <c r="A25" t="s">
        <v>59</v>
      </c>
      <c r="B25" t="s">
        <v>15</v>
      </c>
      <c r="C25">
        <v>19</v>
      </c>
      <c r="D25" t="s">
        <v>36</v>
      </c>
      <c r="E25" t="s">
        <v>17</v>
      </c>
      <c r="F25" s="2">
        <v>11244514</v>
      </c>
      <c r="G25" s="2">
        <v>8197021</v>
      </c>
      <c r="H25">
        <v>725.593571</v>
      </c>
      <c r="I25" t="s">
        <v>18</v>
      </c>
      <c r="J25">
        <v>4200</v>
      </c>
      <c r="K25">
        <v>704</v>
      </c>
      <c r="L25" s="2">
        <v>7000</v>
      </c>
      <c r="M25" s="2">
        <v>2677.265238</v>
      </c>
      <c r="N25" s="2">
        <v>1734.48648</v>
      </c>
      <c r="O25">
        <v>17.998923000000001</v>
      </c>
      <c r="P25" s="3">
        <f t="shared" si="0"/>
        <v>1951.671668</v>
      </c>
      <c r="Q25">
        <f t="shared" si="5"/>
        <v>0.76854872644573424</v>
      </c>
      <c r="R25">
        <f t="shared" si="6"/>
        <v>0.76854872663931728</v>
      </c>
    </row>
    <row r="26" spans="1:23" x14ac:dyDescent="0.2">
      <c r="A26" t="s">
        <v>59</v>
      </c>
      <c r="B26" t="s">
        <v>15</v>
      </c>
      <c r="C26">
        <v>20</v>
      </c>
      <c r="D26" t="s">
        <v>37</v>
      </c>
      <c r="E26" t="s">
        <v>17</v>
      </c>
      <c r="F26" s="2">
        <v>16196351</v>
      </c>
      <c r="G26" s="2">
        <v>13148858</v>
      </c>
      <c r="H26">
        <v>725.593571</v>
      </c>
      <c r="I26" t="s">
        <v>18</v>
      </c>
      <c r="J26">
        <v>4200</v>
      </c>
      <c r="K26">
        <v>754</v>
      </c>
      <c r="L26" s="2">
        <v>9114</v>
      </c>
      <c r="M26" s="2">
        <v>3856.2740480000002</v>
      </c>
      <c r="N26" s="2">
        <v>2524.86249</v>
      </c>
      <c r="O26">
        <v>17.998923000000001</v>
      </c>
      <c r="P26" s="3">
        <f t="shared" si="0"/>
        <v>3130.6804780000002</v>
      </c>
      <c r="Q26">
        <f t="shared" si="5"/>
        <v>0.96591280480409625</v>
      </c>
      <c r="R26">
        <f t="shared" si="6"/>
        <v>0.9659128050785678</v>
      </c>
    </row>
    <row r="27" spans="1:23" x14ac:dyDescent="0.2">
      <c r="A27" t="s">
        <v>59</v>
      </c>
      <c r="B27" t="s">
        <v>15</v>
      </c>
      <c r="C27">
        <v>21</v>
      </c>
      <c r="D27" t="s">
        <v>38</v>
      </c>
      <c r="E27" t="s">
        <v>17</v>
      </c>
      <c r="F27" s="2">
        <v>12175486</v>
      </c>
      <c r="G27" s="2">
        <v>9127993</v>
      </c>
      <c r="H27">
        <v>725.593571</v>
      </c>
      <c r="I27" t="s">
        <v>18</v>
      </c>
      <c r="J27">
        <v>4200</v>
      </c>
      <c r="K27">
        <v>843</v>
      </c>
      <c r="L27" s="2">
        <v>6628</v>
      </c>
      <c r="M27" s="2">
        <v>2898.9252379999998</v>
      </c>
      <c r="N27" s="2">
        <v>1763.396393</v>
      </c>
      <c r="O27">
        <v>17.998923000000001</v>
      </c>
      <c r="P27" s="3">
        <f t="shared" si="0"/>
        <v>2173.3316679999998</v>
      </c>
      <c r="Q27">
        <f t="shared" si="5"/>
        <v>0.98760291234887598</v>
      </c>
      <c r="R27">
        <f t="shared" si="6"/>
        <v>0.98760291212130924</v>
      </c>
    </row>
    <row r="28" spans="1:23" x14ac:dyDescent="0.2">
      <c r="A28" t="s">
        <v>59</v>
      </c>
      <c r="B28" t="s">
        <v>15</v>
      </c>
      <c r="C28">
        <v>22</v>
      </c>
      <c r="D28" t="s">
        <v>39</v>
      </c>
      <c r="E28" t="s">
        <v>17</v>
      </c>
      <c r="F28" s="2">
        <v>13266964</v>
      </c>
      <c r="G28" s="2">
        <v>10219471</v>
      </c>
      <c r="H28">
        <v>725.593571</v>
      </c>
      <c r="I28" t="s">
        <v>18</v>
      </c>
      <c r="J28">
        <v>4200</v>
      </c>
      <c r="K28">
        <v>712</v>
      </c>
      <c r="L28" s="2">
        <v>7467</v>
      </c>
      <c r="M28" s="2">
        <v>3158.8009520000001</v>
      </c>
      <c r="N28" s="2">
        <v>2014.134926</v>
      </c>
      <c r="O28">
        <v>17.998923000000001</v>
      </c>
      <c r="P28" s="3">
        <f t="shared" si="0"/>
        <v>2433.2073820000001</v>
      </c>
      <c r="Q28">
        <f t="shared" si="5"/>
        <v>0.96903488800999049</v>
      </c>
      <c r="R28">
        <f t="shared" si="6"/>
        <v>0.96903488796777792</v>
      </c>
    </row>
    <row r="29" spans="1:23" x14ac:dyDescent="0.2">
      <c r="A29" t="s">
        <v>59</v>
      </c>
      <c r="B29" t="s">
        <v>15</v>
      </c>
      <c r="C29">
        <v>23</v>
      </c>
      <c r="D29" t="s">
        <v>40</v>
      </c>
      <c r="E29" t="s">
        <v>17</v>
      </c>
      <c r="F29" s="2">
        <v>14743155</v>
      </c>
      <c r="G29" s="2">
        <v>11695662</v>
      </c>
      <c r="H29">
        <v>725.593571</v>
      </c>
      <c r="I29" t="s">
        <v>18</v>
      </c>
      <c r="J29">
        <v>4200</v>
      </c>
      <c r="K29">
        <v>685</v>
      </c>
      <c r="L29" s="2">
        <v>8280</v>
      </c>
      <c r="M29" s="2">
        <v>3510.2750000000001</v>
      </c>
      <c r="N29" s="2">
        <v>2234.047329</v>
      </c>
      <c r="O29">
        <v>17.998923000000001</v>
      </c>
      <c r="P29" s="3">
        <f t="shared" si="0"/>
        <v>2784.6814300000001</v>
      </c>
      <c r="Q29">
        <f t="shared" si="5"/>
        <v>0.90105351423337432</v>
      </c>
      <c r="R29">
        <f t="shared" si="6"/>
        <v>0.9010535141541588</v>
      </c>
    </row>
    <row r="30" spans="1:23" x14ac:dyDescent="0.2">
      <c r="A30" t="s">
        <v>59</v>
      </c>
      <c r="B30" t="s">
        <v>15</v>
      </c>
      <c r="C30">
        <v>24</v>
      </c>
      <c r="D30" t="s">
        <v>41</v>
      </c>
      <c r="E30" t="s">
        <v>17</v>
      </c>
      <c r="F30" s="2">
        <v>7323633</v>
      </c>
      <c r="G30" s="2">
        <v>4276140</v>
      </c>
      <c r="H30">
        <v>725.593571</v>
      </c>
      <c r="I30" t="s">
        <v>18</v>
      </c>
      <c r="J30">
        <v>4200</v>
      </c>
      <c r="K30">
        <v>629</v>
      </c>
      <c r="L30" s="2">
        <v>4304</v>
      </c>
      <c r="M30" s="2">
        <v>1743.722143</v>
      </c>
      <c r="N30" s="2">
        <v>1077.9192889999999</v>
      </c>
      <c r="O30">
        <v>17.998923000000001</v>
      </c>
      <c r="P30" s="3">
        <f t="shared" si="0"/>
        <v>1018.128573</v>
      </c>
      <c r="Q30">
        <f t="shared" si="5"/>
        <v>0.70668424395276741</v>
      </c>
      <c r="R30">
        <f t="shared" si="6"/>
        <v>0.70668424448291445</v>
      </c>
    </row>
    <row r="31" spans="1:23" x14ac:dyDescent="0.2">
      <c r="A31" t="s">
        <v>59</v>
      </c>
      <c r="B31" t="s">
        <v>15</v>
      </c>
      <c r="C31">
        <v>25</v>
      </c>
      <c r="D31" t="s">
        <v>42</v>
      </c>
      <c r="E31" t="s">
        <v>17</v>
      </c>
      <c r="F31" s="2">
        <v>5358297</v>
      </c>
      <c r="G31" s="2">
        <v>2310804</v>
      </c>
      <c r="H31">
        <v>725.593571</v>
      </c>
      <c r="I31" t="s">
        <v>18</v>
      </c>
      <c r="J31">
        <v>4200</v>
      </c>
      <c r="K31">
        <v>646</v>
      </c>
      <c r="L31" s="2">
        <v>2793</v>
      </c>
      <c r="M31" s="2">
        <v>1275.7850000000001</v>
      </c>
      <c r="N31">
        <v>609.54509499999995</v>
      </c>
      <c r="O31">
        <v>17.998923000000001</v>
      </c>
      <c r="P31" s="3">
        <f t="shared" si="0"/>
        <v>550.19143000000008</v>
      </c>
      <c r="Q31">
        <f t="shared" si="5"/>
        <v>0.54683360981023665</v>
      </c>
      <c r="R31">
        <f t="shared" si="6"/>
        <v>0.54683361024662014</v>
      </c>
    </row>
    <row r="32" spans="1:23" x14ac:dyDescent="0.2">
      <c r="A32" t="s">
        <v>59</v>
      </c>
      <c r="B32" t="s">
        <v>15</v>
      </c>
      <c r="C32">
        <v>26</v>
      </c>
      <c r="D32" t="s">
        <v>43</v>
      </c>
      <c r="E32" t="s">
        <v>17</v>
      </c>
      <c r="F32" s="2">
        <v>8996819</v>
      </c>
      <c r="G32" s="2">
        <v>5949326</v>
      </c>
      <c r="H32">
        <v>725.593571</v>
      </c>
      <c r="I32" t="s">
        <v>18</v>
      </c>
      <c r="J32">
        <v>4200</v>
      </c>
      <c r="K32">
        <v>704</v>
      </c>
      <c r="L32" s="2">
        <v>5606</v>
      </c>
      <c r="M32" s="2">
        <v>2142.0997619999998</v>
      </c>
      <c r="N32" s="2">
        <v>1390.7812369999999</v>
      </c>
      <c r="O32">
        <v>17.998923000000001</v>
      </c>
      <c r="P32" s="3">
        <f t="shared" si="0"/>
        <v>1416.5061919999998</v>
      </c>
      <c r="Q32">
        <f t="shared" si="5"/>
        <v>0.60887211827580634</v>
      </c>
      <c r="R32">
        <f t="shared" si="6"/>
        <v>0.60887211844475386</v>
      </c>
    </row>
    <row r="33" spans="1:15" x14ac:dyDescent="0.2">
      <c r="A33" t="s">
        <v>61</v>
      </c>
      <c r="B33" t="s">
        <v>15</v>
      </c>
      <c r="C33">
        <v>27</v>
      </c>
      <c r="D33" t="s">
        <v>44</v>
      </c>
      <c r="E33" t="s">
        <v>45</v>
      </c>
      <c r="F33" s="2">
        <v>3047493</v>
      </c>
      <c r="G33">
        <v>0</v>
      </c>
      <c r="H33">
        <v>725.593571</v>
      </c>
      <c r="I33" t="s">
        <v>18</v>
      </c>
      <c r="J33">
        <v>4200</v>
      </c>
      <c r="K33">
        <v>610</v>
      </c>
      <c r="L33">
        <v>828</v>
      </c>
      <c r="M33">
        <v>725.593571</v>
      </c>
      <c r="N33">
        <v>35.547069</v>
      </c>
      <c r="O33">
        <v>17.998923000000001</v>
      </c>
    </row>
    <row r="37" spans="1:15" x14ac:dyDescent="0.2">
      <c r="C37" s="1" t="s">
        <v>58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C38" t="s">
        <v>2</v>
      </c>
      <c r="D38" t="s">
        <v>3</v>
      </c>
      <c r="E38" t="s">
        <v>4</v>
      </c>
      <c r="F38" t="s">
        <v>5</v>
      </c>
      <c r="G38" t="s">
        <v>6</v>
      </c>
      <c r="H38" t="s">
        <v>7</v>
      </c>
      <c r="I38" t="s">
        <v>8</v>
      </c>
      <c r="J38" t="s">
        <v>9</v>
      </c>
      <c r="K38" t="s">
        <v>10</v>
      </c>
      <c r="L38" t="s">
        <v>11</v>
      </c>
      <c r="M38" t="s">
        <v>12</v>
      </c>
      <c r="N38" t="s">
        <v>13</v>
      </c>
      <c r="O38" t="s">
        <v>14</v>
      </c>
    </row>
    <row r="39" spans="1:15" x14ac:dyDescent="0.2">
      <c r="C39">
        <v>1</v>
      </c>
      <c r="D39" t="s">
        <v>16</v>
      </c>
      <c r="E39" t="s">
        <v>17</v>
      </c>
      <c r="F39" s="2">
        <v>398766911</v>
      </c>
      <c r="G39" s="2">
        <v>29146091</v>
      </c>
      <c r="H39" s="2">
        <v>41119.236844999999</v>
      </c>
      <c r="I39" t="s">
        <v>18</v>
      </c>
      <c r="J39">
        <v>8989</v>
      </c>
      <c r="K39" s="2">
        <v>40140</v>
      </c>
      <c r="L39" s="2">
        <v>48811</v>
      </c>
      <c r="M39" s="2">
        <v>44361.654354999999</v>
      </c>
      <c r="N39" s="2">
        <v>2248.7735929999999</v>
      </c>
      <c r="O39">
        <v>38.51155</v>
      </c>
    </row>
    <row r="40" spans="1:15" x14ac:dyDescent="0.2">
      <c r="C40">
        <v>2</v>
      </c>
      <c r="D40" t="s">
        <v>19</v>
      </c>
      <c r="E40" t="s">
        <v>17</v>
      </c>
      <c r="F40" s="2">
        <v>402976716</v>
      </c>
      <c r="G40" s="2">
        <v>33355896</v>
      </c>
      <c r="H40" s="2">
        <v>41119.236844999999</v>
      </c>
      <c r="I40" t="s">
        <v>18</v>
      </c>
      <c r="J40">
        <v>8989</v>
      </c>
      <c r="K40" s="2">
        <v>40266</v>
      </c>
      <c r="L40" s="2">
        <v>49446</v>
      </c>
      <c r="M40" s="2">
        <v>44829.982867999999</v>
      </c>
      <c r="N40" s="2">
        <v>2723.8746970000002</v>
      </c>
      <c r="O40">
        <v>38.51155</v>
      </c>
    </row>
    <row r="41" spans="1:15" x14ac:dyDescent="0.2">
      <c r="C41">
        <v>3</v>
      </c>
      <c r="D41" t="s">
        <v>20</v>
      </c>
      <c r="E41" t="s">
        <v>17</v>
      </c>
      <c r="F41" s="2">
        <v>408550047</v>
      </c>
      <c r="G41" s="2">
        <v>38929227</v>
      </c>
      <c r="H41" s="2">
        <v>41119.236844999999</v>
      </c>
      <c r="I41" t="s">
        <v>18</v>
      </c>
      <c r="J41">
        <v>8989</v>
      </c>
      <c r="K41" s="2">
        <v>40481</v>
      </c>
      <c r="L41" s="2">
        <v>50329</v>
      </c>
      <c r="M41" s="2">
        <v>45449.999666000003</v>
      </c>
      <c r="N41" s="2">
        <v>2712.1477239999999</v>
      </c>
      <c r="O41">
        <v>38.51155</v>
      </c>
    </row>
    <row r="42" spans="1:15" x14ac:dyDescent="0.2">
      <c r="C42">
        <v>4</v>
      </c>
      <c r="D42" t="s">
        <v>21</v>
      </c>
      <c r="E42" t="s">
        <v>17</v>
      </c>
      <c r="F42" s="2">
        <v>404606504</v>
      </c>
      <c r="G42" s="2">
        <v>34985684</v>
      </c>
      <c r="H42" s="2">
        <v>41119.236844999999</v>
      </c>
      <c r="I42" t="s">
        <v>18</v>
      </c>
      <c r="J42">
        <v>8989</v>
      </c>
      <c r="K42" s="2">
        <v>40282</v>
      </c>
      <c r="L42" s="2">
        <v>49802</v>
      </c>
      <c r="M42" s="2">
        <v>45011.292024000002</v>
      </c>
      <c r="N42" s="2">
        <v>2821.9295419999999</v>
      </c>
      <c r="O42">
        <v>38.51155</v>
      </c>
    </row>
    <row r="43" spans="1:15" x14ac:dyDescent="0.2">
      <c r="C43">
        <v>5</v>
      </c>
      <c r="D43" t="s">
        <v>22</v>
      </c>
      <c r="E43" t="s">
        <v>17</v>
      </c>
      <c r="F43" s="2">
        <v>398751675</v>
      </c>
      <c r="G43" s="2">
        <v>29130855</v>
      </c>
      <c r="H43" s="2">
        <v>41119.236844999999</v>
      </c>
      <c r="I43" t="s">
        <v>18</v>
      </c>
      <c r="J43">
        <v>8989</v>
      </c>
      <c r="K43" s="2">
        <v>40424</v>
      </c>
      <c r="L43" s="2">
        <v>49195</v>
      </c>
      <c r="M43" s="2">
        <v>44359.959394999998</v>
      </c>
      <c r="N43" s="2">
        <v>2442.4344639999999</v>
      </c>
      <c r="O43">
        <v>38.51155</v>
      </c>
    </row>
    <row r="44" spans="1:15" x14ac:dyDescent="0.2">
      <c r="C44">
        <v>6</v>
      </c>
      <c r="D44" t="s">
        <v>23</v>
      </c>
      <c r="E44" t="s">
        <v>17</v>
      </c>
      <c r="F44" s="2">
        <v>410634137</v>
      </c>
      <c r="G44" s="2">
        <v>41013317</v>
      </c>
      <c r="H44" s="2">
        <v>41119.236844999999</v>
      </c>
      <c r="I44" t="s">
        <v>18</v>
      </c>
      <c r="J44">
        <v>8989</v>
      </c>
      <c r="K44" s="2">
        <v>40457</v>
      </c>
      <c r="L44" s="2">
        <v>50319</v>
      </c>
      <c r="M44" s="2">
        <v>45681.848593000002</v>
      </c>
      <c r="N44" s="2">
        <v>2946.3200379999998</v>
      </c>
      <c r="O44">
        <v>38.51155</v>
      </c>
    </row>
    <row r="45" spans="1:15" x14ac:dyDescent="0.2">
      <c r="C45">
        <v>7</v>
      </c>
      <c r="D45" t="s">
        <v>24</v>
      </c>
      <c r="E45" t="s">
        <v>17</v>
      </c>
      <c r="F45" s="2">
        <v>407814484</v>
      </c>
      <c r="G45" s="2">
        <v>38193664</v>
      </c>
      <c r="H45" s="2">
        <v>41119.236844999999</v>
      </c>
      <c r="I45" t="s">
        <v>18</v>
      </c>
      <c r="J45">
        <v>8989</v>
      </c>
      <c r="K45" s="2">
        <v>40576</v>
      </c>
      <c r="L45" s="2">
        <v>50067</v>
      </c>
      <c r="M45" s="2">
        <v>45368.170430999999</v>
      </c>
      <c r="N45" s="2">
        <v>2831.270606</v>
      </c>
      <c r="O45">
        <v>38.51155</v>
      </c>
    </row>
    <row r="46" spans="1:15" x14ac:dyDescent="0.2">
      <c r="C46">
        <v>8</v>
      </c>
      <c r="D46" t="s">
        <v>25</v>
      </c>
      <c r="E46" t="s">
        <v>17</v>
      </c>
      <c r="F46" s="2">
        <v>410930150</v>
      </c>
      <c r="G46" s="2">
        <v>41309330</v>
      </c>
      <c r="H46" s="2">
        <v>41119.236844999999</v>
      </c>
      <c r="I46" t="s">
        <v>18</v>
      </c>
      <c r="J46">
        <v>8989</v>
      </c>
      <c r="K46" s="2">
        <v>40387</v>
      </c>
      <c r="L46" s="2">
        <v>50278</v>
      </c>
      <c r="M46" s="2">
        <v>45714.779175000003</v>
      </c>
      <c r="N46" s="2">
        <v>2848.1122700000001</v>
      </c>
      <c r="O46">
        <v>38.51155</v>
      </c>
    </row>
    <row r="47" spans="1:15" x14ac:dyDescent="0.2">
      <c r="C47">
        <v>9</v>
      </c>
      <c r="D47" t="s">
        <v>26</v>
      </c>
      <c r="E47" t="s">
        <v>17</v>
      </c>
      <c r="F47" s="2">
        <v>407253061</v>
      </c>
      <c r="G47" s="2">
        <v>37632241</v>
      </c>
      <c r="H47" s="2">
        <v>41119.236844999999</v>
      </c>
      <c r="I47" t="s">
        <v>18</v>
      </c>
      <c r="J47">
        <v>8989</v>
      </c>
      <c r="K47" s="2">
        <v>36480</v>
      </c>
      <c r="L47" s="2">
        <v>50037</v>
      </c>
      <c r="M47" s="2">
        <v>45305.713760999999</v>
      </c>
      <c r="N47" s="2">
        <v>2630.4344230000002</v>
      </c>
      <c r="O47">
        <v>38.51155</v>
      </c>
    </row>
    <row r="48" spans="1:15" x14ac:dyDescent="0.2">
      <c r="C48">
        <v>10</v>
      </c>
      <c r="D48" t="s">
        <v>27</v>
      </c>
      <c r="E48" t="s">
        <v>17</v>
      </c>
      <c r="F48" s="2">
        <v>401681420</v>
      </c>
      <c r="G48" s="2">
        <v>32060600</v>
      </c>
      <c r="H48" s="2">
        <v>41119.236844999999</v>
      </c>
      <c r="I48" t="s">
        <v>18</v>
      </c>
      <c r="J48">
        <v>8989</v>
      </c>
      <c r="K48" s="2">
        <v>36480</v>
      </c>
      <c r="L48" s="2">
        <v>48870</v>
      </c>
      <c r="M48" s="2">
        <v>44685.884970999999</v>
      </c>
      <c r="N48" s="2">
        <v>2394.6410759999999</v>
      </c>
      <c r="O48">
        <v>38.51155</v>
      </c>
    </row>
    <row r="49" spans="3:15" x14ac:dyDescent="0.2">
      <c r="C49">
        <v>11</v>
      </c>
      <c r="D49" t="s">
        <v>28</v>
      </c>
      <c r="E49" t="s">
        <v>17</v>
      </c>
      <c r="F49" s="2">
        <v>404956991</v>
      </c>
      <c r="G49" s="2">
        <v>35336171</v>
      </c>
      <c r="H49" s="2">
        <v>41119.236844999999</v>
      </c>
      <c r="I49" t="s">
        <v>18</v>
      </c>
      <c r="J49">
        <v>8989</v>
      </c>
      <c r="K49" s="2">
        <v>40446</v>
      </c>
      <c r="L49" s="2">
        <v>49452</v>
      </c>
      <c r="M49" s="2">
        <v>45050.282679000004</v>
      </c>
      <c r="N49" s="2">
        <v>2563.9613949999998</v>
      </c>
      <c r="O49">
        <v>38.51155</v>
      </c>
    </row>
    <row r="50" spans="3:15" x14ac:dyDescent="0.2">
      <c r="C50">
        <v>12</v>
      </c>
      <c r="D50" t="s">
        <v>29</v>
      </c>
      <c r="E50" t="s">
        <v>17</v>
      </c>
      <c r="F50" s="2">
        <v>410855564</v>
      </c>
      <c r="G50" s="2">
        <v>41234744</v>
      </c>
      <c r="H50" s="2">
        <v>41119.236844999999</v>
      </c>
      <c r="I50" t="s">
        <v>18</v>
      </c>
      <c r="J50">
        <v>8989</v>
      </c>
      <c r="K50" s="2">
        <v>40059</v>
      </c>
      <c r="L50" s="2">
        <v>49878</v>
      </c>
      <c r="M50" s="2">
        <v>45706.481699999997</v>
      </c>
      <c r="N50" s="2">
        <v>2744.1565780000001</v>
      </c>
      <c r="O50">
        <v>38.51155</v>
      </c>
    </row>
    <row r="51" spans="3:15" x14ac:dyDescent="0.2">
      <c r="C51">
        <v>13</v>
      </c>
      <c r="D51" t="s">
        <v>30</v>
      </c>
      <c r="E51" t="s">
        <v>17</v>
      </c>
      <c r="F51" s="2">
        <v>408304004</v>
      </c>
      <c r="G51" s="2">
        <v>38683184</v>
      </c>
      <c r="H51" s="2">
        <v>41119.236844999999</v>
      </c>
      <c r="I51" t="s">
        <v>18</v>
      </c>
      <c r="J51">
        <v>8989</v>
      </c>
      <c r="K51" s="2">
        <v>39688</v>
      </c>
      <c r="L51" s="2">
        <v>50766</v>
      </c>
      <c r="M51" s="2">
        <v>45422.628101000002</v>
      </c>
      <c r="N51" s="2">
        <v>2587.4615410000001</v>
      </c>
      <c r="O51">
        <v>38.51155</v>
      </c>
    </row>
    <row r="52" spans="3:15" x14ac:dyDescent="0.2">
      <c r="C52">
        <v>14</v>
      </c>
      <c r="D52" t="s">
        <v>44</v>
      </c>
      <c r="E52" t="s">
        <v>45</v>
      </c>
      <c r="F52" s="2">
        <v>369620820</v>
      </c>
      <c r="G52">
        <v>0</v>
      </c>
      <c r="H52" s="2">
        <v>41119.236844999999</v>
      </c>
      <c r="I52" t="s">
        <v>18</v>
      </c>
      <c r="J52">
        <v>8989</v>
      </c>
      <c r="K52" s="2">
        <v>39894</v>
      </c>
      <c r="L52" s="2">
        <v>46926</v>
      </c>
      <c r="M52" s="2">
        <v>41119.236844999999</v>
      </c>
      <c r="N52">
        <v>825.75791200000003</v>
      </c>
      <c r="O52">
        <v>38.51155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A513-2048-9D48-A14B-B053229BAB5A}">
  <dimension ref="B1:U19"/>
  <sheetViews>
    <sheetView tabSelected="1" workbookViewId="0">
      <selection activeCell="F19" sqref="E19:F19"/>
    </sheetView>
  </sheetViews>
  <sheetFormatPr baseColWidth="10" defaultRowHeight="16" x14ac:dyDescent="0.2"/>
  <cols>
    <col min="12" max="12" width="11.6640625" bestFit="1" customWidth="1"/>
  </cols>
  <sheetData>
    <row r="1" spans="2:21" x14ac:dyDescent="0.2">
      <c r="C1">
        <f>100/C8</f>
        <v>144.443227037783</v>
      </c>
      <c r="F1">
        <f>100/F8</f>
        <v>161.08334147046281</v>
      </c>
      <c r="G1" t="s">
        <v>66</v>
      </c>
      <c r="H1">
        <f>100/H8</f>
        <v>682.13738514072213</v>
      </c>
      <c r="L1" t="s">
        <v>64</v>
      </c>
      <c r="M1">
        <f>100/M8</f>
        <v>410.3319750114502</v>
      </c>
      <c r="Q1" t="s">
        <v>67</v>
      </c>
      <c r="R1">
        <f>100/R8</f>
        <v>245.88361210741672</v>
      </c>
    </row>
    <row r="2" spans="2:21" x14ac:dyDescent="0.2">
      <c r="B2" t="s">
        <v>65</v>
      </c>
      <c r="C2" t="s">
        <v>52</v>
      </c>
      <c r="D2" t="s">
        <v>52</v>
      </c>
      <c r="E2" t="s">
        <v>51</v>
      </c>
      <c r="F2" t="s">
        <v>53</v>
      </c>
      <c r="H2" t="s">
        <v>52</v>
      </c>
      <c r="I2" t="s">
        <v>52</v>
      </c>
      <c r="J2" t="s">
        <v>51</v>
      </c>
      <c r="K2" t="s">
        <v>53</v>
      </c>
      <c r="M2" t="s">
        <v>52</v>
      </c>
      <c r="N2" t="s">
        <v>52</v>
      </c>
      <c r="O2" t="s">
        <v>51</v>
      </c>
      <c r="P2" t="s">
        <v>53</v>
      </c>
      <c r="R2" t="s">
        <v>52</v>
      </c>
      <c r="S2" t="s">
        <v>52</v>
      </c>
      <c r="T2" t="s">
        <v>51</v>
      </c>
      <c r="U2" t="s">
        <v>53</v>
      </c>
    </row>
    <row r="3" spans="2:21" x14ac:dyDescent="0.2">
      <c r="C3" t="s">
        <v>49</v>
      </c>
      <c r="D3" t="s">
        <v>50</v>
      </c>
      <c r="E3" t="s">
        <v>50</v>
      </c>
      <c r="F3" t="s">
        <v>49</v>
      </c>
      <c r="H3" t="s">
        <v>49</v>
      </c>
      <c r="I3" t="s">
        <v>50</v>
      </c>
      <c r="J3" t="s">
        <v>50</v>
      </c>
      <c r="K3" t="s">
        <v>49</v>
      </c>
      <c r="M3" t="s">
        <v>49</v>
      </c>
      <c r="N3" t="s">
        <v>50</v>
      </c>
      <c r="O3" t="s">
        <v>50</v>
      </c>
      <c r="P3" t="s">
        <v>49</v>
      </c>
      <c r="R3" t="s">
        <v>49</v>
      </c>
      <c r="S3" t="s">
        <v>50</v>
      </c>
      <c r="T3" t="s">
        <v>50</v>
      </c>
      <c r="U3" t="s">
        <v>49</v>
      </c>
    </row>
    <row r="4" spans="2:21" x14ac:dyDescent="0.2">
      <c r="C4">
        <v>0.57500404047841402</v>
      </c>
      <c r="D4">
        <v>0.82905696307474708</v>
      </c>
      <c r="E4">
        <v>0.98760291212130924</v>
      </c>
      <c r="F4">
        <v>0.70668424448291445</v>
      </c>
      <c r="H4">
        <v>0.23076271188476011</v>
      </c>
      <c r="I4">
        <v>0.35328976784237881</v>
      </c>
      <c r="J4">
        <v>0.22374059322676015</v>
      </c>
      <c r="K4">
        <v>0.17124070969658822</v>
      </c>
      <c r="M4">
        <v>0.3634522035905261</v>
      </c>
      <c r="N4">
        <v>0.64618710985310934</v>
      </c>
      <c r="O4">
        <v>0.44470745470817369</v>
      </c>
      <c r="P4">
        <v>0.29225382116245702</v>
      </c>
      <c r="R4">
        <v>0.36508099385540416</v>
      </c>
      <c r="S4">
        <v>0.45327017135533965</v>
      </c>
      <c r="T4">
        <v>0.49688139729165681</v>
      </c>
      <c r="U4">
        <v>0.41406853462011861</v>
      </c>
    </row>
    <row r="5" spans="2:21" x14ac:dyDescent="0.2">
      <c r="C5">
        <v>0.61117615706100037</v>
      </c>
      <c r="D5">
        <v>0.76854872663931728</v>
      </c>
      <c r="E5">
        <v>0.96903488796777792</v>
      </c>
      <c r="F5">
        <v>0.54683361024662014</v>
      </c>
      <c r="H5">
        <v>0.11655654520568118</v>
      </c>
      <c r="I5">
        <v>0.26005172905181018</v>
      </c>
      <c r="J5">
        <v>0.28023922359553344</v>
      </c>
      <c r="K5">
        <v>0.10248129587029811</v>
      </c>
      <c r="M5">
        <v>0.1877931265884748</v>
      </c>
      <c r="N5">
        <v>0.45991415422459003</v>
      </c>
      <c r="O5">
        <v>0.5518008082484378</v>
      </c>
      <c r="P5">
        <v>0.15852151282908414</v>
      </c>
      <c r="R5">
        <v>0.37933540314763325</v>
      </c>
      <c r="S5">
        <v>0.43456463197951717</v>
      </c>
      <c r="T5">
        <v>0.49213698239209352</v>
      </c>
      <c r="U5">
        <v>0.3535180554276432</v>
      </c>
    </row>
    <row r="6" spans="2:21" x14ac:dyDescent="0.2">
      <c r="C6">
        <v>0.85194258544880774</v>
      </c>
      <c r="D6">
        <v>0.9659128050785678</v>
      </c>
      <c r="E6">
        <v>0.9010535141541588</v>
      </c>
      <c r="F6">
        <v>0.60887211844475386</v>
      </c>
      <c r="H6">
        <v>8.0361420996106603E-2</v>
      </c>
      <c r="I6">
        <v>0.35641731047327641</v>
      </c>
      <c r="J6">
        <v>0.4048578629220913</v>
      </c>
      <c r="K6">
        <v>0.25259192728292479</v>
      </c>
      <c r="M6">
        <v>0.14882473777349856</v>
      </c>
      <c r="N6">
        <v>0.7006853545132512</v>
      </c>
      <c r="O6">
        <v>0.76965646307305535</v>
      </c>
      <c r="P6">
        <v>0.40638810910704765</v>
      </c>
      <c r="R6">
        <v>0.46002645663376618</v>
      </c>
      <c r="S6">
        <v>0.49133044072132676</v>
      </c>
      <c r="T6">
        <v>0.47397588099814036</v>
      </c>
      <c r="U6">
        <v>0.37844655977276892</v>
      </c>
    </row>
    <row r="7" spans="2:21" x14ac:dyDescent="0.2">
      <c r="C7">
        <v>0.73113132606992892</v>
      </c>
      <c r="H7">
        <v>0.15871146037905104</v>
      </c>
      <c r="M7">
        <v>0.27475038075573999</v>
      </c>
      <c r="R7">
        <v>0.42234307394773174</v>
      </c>
    </row>
    <row r="8" spans="2:21" x14ac:dyDescent="0.2">
      <c r="C8">
        <f>AVERAGE(C4:C7)</f>
        <v>0.69231352726453776</v>
      </c>
      <c r="D8">
        <f>AVERAGE(D4:D7)</f>
        <v>0.85450616493087728</v>
      </c>
      <c r="E8">
        <f>AVERAGE(E4:E7)</f>
        <v>0.95256377141441539</v>
      </c>
      <c r="F8">
        <f>AVERAGE(F4:F7)</f>
        <v>0.62079665772476289</v>
      </c>
      <c r="H8">
        <f>AVERAGE(H4:H7)</f>
        <v>0.14659803461639975</v>
      </c>
      <c r="I8">
        <f>AVERAGE(I4:I7)</f>
        <v>0.32325293578915515</v>
      </c>
      <c r="J8">
        <f>AVERAGE(J4:J7)</f>
        <v>0.30294589324812832</v>
      </c>
      <c r="K8">
        <f>AVERAGE(K4:K7)</f>
        <v>0.17543797761660371</v>
      </c>
      <c r="M8">
        <f>AVERAGE(M4:M7)</f>
        <v>0.24370511217705987</v>
      </c>
      <c r="N8">
        <f>AVERAGE(N4:N7)</f>
        <v>0.60226220619698356</v>
      </c>
      <c r="O8">
        <f>AVERAGE(O4:O7)</f>
        <v>0.58872157534322234</v>
      </c>
      <c r="P8">
        <f>AVERAGE(P4:P7)</f>
        <v>0.28572114769952961</v>
      </c>
      <c r="R8">
        <f>AVERAGE(R4:R7)</f>
        <v>0.40669648189613383</v>
      </c>
      <c r="S8">
        <f>AVERAGE(S4:S7)</f>
        <v>0.45972174801872789</v>
      </c>
      <c r="T8">
        <f>AVERAGE(T4:T7)</f>
        <v>0.48766475356063027</v>
      </c>
      <c r="U8">
        <f>AVERAGE(U4:U7)</f>
        <v>0.38201104994017693</v>
      </c>
    </row>
    <row r="11" spans="2:21" x14ac:dyDescent="0.2">
      <c r="C11">
        <f>C4*144.443227</f>
        <v>83.055439144740745</v>
      </c>
      <c r="D11">
        <f>D4*144.443227</f>
        <v>119.75166311333632</v>
      </c>
      <c r="E11">
        <f>E4*144.443227</f>
        <v>142.65255162139934</v>
      </c>
      <c r="F11">
        <f>F4*144.443227</f>
        <v>102.07575274316912</v>
      </c>
      <c r="H11">
        <f>H4*682.1373</f>
        <v>157.41185322574816</v>
      </c>
      <c r="I11">
        <f>I4*682.1373</f>
        <v>240.99212835362709</v>
      </c>
      <c r="J11">
        <f>J4*682.1373</f>
        <v>152.62180416410047</v>
      </c>
      <c r="K11">
        <f>K4*682.1373</f>
        <v>116.80967536251451</v>
      </c>
      <c r="M11">
        <f>M4*410.3319</f>
        <v>149.1360332584874</v>
      </c>
      <c r="N11">
        <f>N4*410.3319</f>
        <v>265.15118454153509</v>
      </c>
      <c r="O11">
        <f>O4*410.3319</f>
        <v>182.47765483456885</v>
      </c>
      <c r="P11">
        <f>P4*410.3319</f>
        <v>119.9210657198512</v>
      </c>
      <c r="R11">
        <f>R4*245.8836</f>
        <v>89.767429060744661</v>
      </c>
      <c r="S11">
        <f>S4*245.8836</f>
        <v>111.4517015054678</v>
      </c>
      <c r="T11">
        <f>T4*245.8836</f>
        <v>122.17498673910283</v>
      </c>
      <c r="U11">
        <f>U4*245.8836</f>
        <v>101.81266193911939</v>
      </c>
    </row>
    <row r="12" spans="2:21" x14ac:dyDescent="0.2">
      <c r="C12">
        <f t="shared" ref="C12:F14" si="0">C5*144.443227</f>
        <v>88.280256391349738</v>
      </c>
      <c r="D12">
        <f t="shared" si="0"/>
        <v>111.01165818252386</v>
      </c>
      <c r="E12">
        <f t="shared" si="0"/>
        <v>139.97052629364933</v>
      </c>
      <c r="F12">
        <f t="shared" si="0"/>
        <v>78.986411296082082</v>
      </c>
      <c r="H12">
        <f t="shared" ref="H12:K14" si="1">H5*682.1373</f>
        <v>79.507567043931303</v>
      </c>
      <c r="I12">
        <f t="shared" si="1"/>
        <v>177.39098431573336</v>
      </c>
      <c r="J12">
        <f t="shared" si="1"/>
        <v>191.16162733755345</v>
      </c>
      <c r="K12">
        <f t="shared" si="1"/>
        <v>69.906314465466309</v>
      </c>
      <c r="M12">
        <f t="shared" ref="M12:P14" si="2">M5*410.3319</f>
        <v>77.057510439989386</v>
      </c>
      <c r="N12">
        <f t="shared" si="2"/>
        <v>188.71744873986907</v>
      </c>
      <c r="O12">
        <f t="shared" si="2"/>
        <v>226.42147407011717</v>
      </c>
      <c r="P12">
        <f t="shared" si="2"/>
        <v>65.046433550032475</v>
      </c>
      <c r="R12">
        <f t="shared" ref="R12:U14" si="3">R5*245.8836</f>
        <v>93.272354533391393</v>
      </c>
      <c r="S12">
        <f t="shared" si="3"/>
        <v>106.8523161437988</v>
      </c>
      <c r="T12">
        <f t="shared" si="3"/>
        <v>121.00841292370457</v>
      </c>
      <c r="U12">
        <f t="shared" si="3"/>
        <v>86.924292133548448</v>
      </c>
    </row>
    <row r="13" spans="2:21" x14ac:dyDescent="0.2">
      <c r="C13">
        <f t="shared" si="0"/>
        <v>123.05733626094904</v>
      </c>
      <c r="D13">
        <f t="shared" si="0"/>
        <v>139.51956256617032</v>
      </c>
      <c r="E13">
        <f t="shared" si="0"/>
        <v>130.15107728411687</v>
      </c>
      <c r="F13">
        <f t="shared" si="0"/>
        <v>87.947453618486477</v>
      </c>
      <c r="H13">
        <f t="shared" si="1"/>
        <v>54.817522742447466</v>
      </c>
      <c r="I13">
        <f t="shared" si="1"/>
        <v>243.12554183950249</v>
      </c>
      <c r="J13">
        <f t="shared" si="1"/>
        <v>276.16864949744547</v>
      </c>
      <c r="K13">
        <f t="shared" si="1"/>
        <v>172.30237527857065</v>
      </c>
      <c r="M13">
        <f t="shared" si="2"/>
        <v>61.067537417601436</v>
      </c>
      <c r="N13">
        <f t="shared" si="2"/>
        <v>287.51355281959593</v>
      </c>
      <c r="O13">
        <f t="shared" si="2"/>
        <v>315.81459884004664</v>
      </c>
      <c r="P13">
        <f t="shared" si="2"/>
        <v>166.75400494730218</v>
      </c>
      <c r="R13">
        <f t="shared" si="3"/>
        <v>113.11296125235431</v>
      </c>
      <c r="S13">
        <f t="shared" si="3"/>
        <v>120.81009755414642</v>
      </c>
      <c r="T13">
        <f t="shared" si="3"/>
        <v>116.54289593299434</v>
      </c>
      <c r="U13">
        <f t="shared" si="3"/>
        <v>93.053802524543599</v>
      </c>
    </row>
    <row r="14" spans="2:21" x14ac:dyDescent="0.2">
      <c r="C14">
        <f t="shared" si="0"/>
        <v>105.60696809832977</v>
      </c>
      <c r="H14">
        <f t="shared" si="1"/>
        <v>108.26300706202285</v>
      </c>
      <c r="M14">
        <f t="shared" si="2"/>
        <v>112.73884576122623</v>
      </c>
      <c r="R14">
        <f t="shared" si="3"/>
        <v>103.84723545733449</v>
      </c>
    </row>
    <row r="15" spans="2:21" x14ac:dyDescent="0.2">
      <c r="C15" t="s">
        <v>54</v>
      </c>
      <c r="D15" t="s">
        <v>55</v>
      </c>
      <c r="E15" t="s">
        <v>56</v>
      </c>
      <c r="F15" t="s">
        <v>57</v>
      </c>
      <c r="M15">
        <f>AVERAGE(M11:M14)</f>
        <v>99.999981719326115</v>
      </c>
      <c r="N15">
        <f>AVERAGE(N11:N14)</f>
        <v>247.12739536700005</v>
      </c>
      <c r="O15">
        <f>AVERAGE(O11:O14)</f>
        <v>241.57124258157754</v>
      </c>
      <c r="P15">
        <f>AVERAGE(P11:P14)</f>
        <v>117.24050140572861</v>
      </c>
    </row>
    <row r="16" spans="2:21" x14ac:dyDescent="0.2">
      <c r="C16">
        <f t="shared" ref="C16:F17" si="4">C4*161.083341</f>
        <v>92.623571928762161</v>
      </c>
      <c r="D16">
        <f t="shared" si="4"/>
        <v>133.54726549139389</v>
      </c>
      <c r="E16">
        <f t="shared" si="4"/>
        <v>159.08637666582987</v>
      </c>
      <c r="F16">
        <f t="shared" si="4"/>
        <v>113.83505913336867</v>
      </c>
    </row>
    <row r="17" spans="3:13" x14ac:dyDescent="0.2">
      <c r="C17">
        <f t="shared" si="4"/>
        <v>98.450297318926673</v>
      </c>
      <c r="D17">
        <f t="shared" si="4"/>
        <v>123.80039660835692</v>
      </c>
      <c r="E17">
        <f t="shared" si="4"/>
        <v>156.09537729941036</v>
      </c>
      <c r="F17">
        <f t="shared" si="4"/>
        <v>88.085784909617402</v>
      </c>
      <c r="M17" t="s">
        <v>68</v>
      </c>
    </row>
    <row r="18" spans="3:13" x14ac:dyDescent="0.2">
      <c r="C18">
        <f t="shared" ref="C18:E19" si="5">C6*161.083341</f>
        <v>137.23375800427192</v>
      </c>
      <c r="D18">
        <f t="shared" si="5"/>
        <v>155.59246175673746</v>
      </c>
      <c r="E18">
        <f t="shared" si="5"/>
        <v>145.14471047974268</v>
      </c>
      <c r="F18">
        <f>F6*161.083341</f>
        <v>98.07915508082867</v>
      </c>
    </row>
    <row r="19" spans="3:13" x14ac:dyDescent="0.2">
      <c r="C19">
        <f t="shared" si="5"/>
        <v>117.77307671310454</v>
      </c>
      <c r="E19">
        <f>AVERAGE(E16:E18)</f>
        <v>153.4421548149943</v>
      </c>
      <c r="F19">
        <f>AVERAGE(F16:F18)</f>
        <v>99.999999707938244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Rose Sadleir</dc:creator>
  <cp:lastModifiedBy>Katherine Rose Sadleir</cp:lastModifiedBy>
  <dcterms:created xsi:type="dcterms:W3CDTF">2024-01-27T03:26:31Z</dcterms:created>
  <dcterms:modified xsi:type="dcterms:W3CDTF">2024-12-06T20:34:37Z</dcterms:modified>
</cp:coreProperties>
</file>