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EEE81E76-2E65-4D13-89B1-BC80E3464CD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2.5" sheetId="4" r:id="rId1"/>
    <sheet name="2.19" sheetId="3" r:id="rId2"/>
    <sheet name="3.6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64" i="4" l="1"/>
  <c r="I64" i="4"/>
  <c r="J61" i="4"/>
  <c r="I61" i="4"/>
  <c r="J58" i="4"/>
  <c r="I58" i="4"/>
  <c r="J55" i="4"/>
  <c r="I55" i="4"/>
  <c r="H47" i="4"/>
  <c r="H46" i="4"/>
  <c r="H45" i="4"/>
  <c r="H44" i="4"/>
  <c r="H43" i="4"/>
  <c r="H42" i="4"/>
  <c r="H41" i="4"/>
  <c r="H40" i="4"/>
  <c r="H39" i="4"/>
  <c r="H38" i="4"/>
  <c r="H37" i="4"/>
  <c r="H36" i="4"/>
  <c r="H28" i="4"/>
  <c r="H27" i="4"/>
  <c r="H26" i="4"/>
  <c r="H25" i="4"/>
  <c r="H24" i="4"/>
  <c r="H23" i="4"/>
  <c r="H22" i="4"/>
  <c r="H21" i="4"/>
  <c r="H20" i="4"/>
  <c r="H19" i="4"/>
  <c r="H18" i="4"/>
  <c r="H17" i="4"/>
  <c r="H63" i="3"/>
  <c r="H62" i="3"/>
  <c r="H61" i="3"/>
  <c r="H60" i="3"/>
  <c r="H59" i="3"/>
  <c r="H58" i="3"/>
  <c r="H57" i="3"/>
  <c r="H56" i="3"/>
  <c r="H55" i="3"/>
  <c r="H44" i="3"/>
  <c r="H43" i="3"/>
  <c r="H42" i="3"/>
  <c r="H41" i="3"/>
  <c r="H40" i="3"/>
  <c r="H39" i="3"/>
  <c r="H38" i="3"/>
  <c r="H37" i="3"/>
  <c r="H36" i="3"/>
  <c r="H25" i="3"/>
  <c r="H24" i="3"/>
  <c r="H23" i="3"/>
  <c r="H22" i="3"/>
  <c r="H21" i="3"/>
  <c r="H20" i="3"/>
  <c r="H19" i="3"/>
  <c r="H18" i="3"/>
  <c r="H17" i="3"/>
  <c r="H69" i="2"/>
  <c r="H68" i="2"/>
  <c r="H67" i="2"/>
  <c r="H66" i="2"/>
  <c r="H65" i="2"/>
  <c r="H64" i="2"/>
  <c r="H63" i="2"/>
  <c r="H62" i="2"/>
  <c r="H61" i="2"/>
  <c r="H25" i="2"/>
  <c r="H24" i="2"/>
  <c r="H23" i="2"/>
  <c r="H22" i="2"/>
  <c r="H21" i="2"/>
  <c r="H20" i="2"/>
  <c r="H19" i="2"/>
  <c r="H18" i="2"/>
  <c r="H17" i="2"/>
  <c r="J17" i="4" l="1"/>
  <c r="I17" i="4"/>
  <c r="J20" i="4"/>
  <c r="I20" i="4"/>
  <c r="J23" i="4"/>
  <c r="I23" i="4"/>
  <c r="J26" i="4"/>
  <c r="I26" i="4"/>
  <c r="O36" i="4"/>
  <c r="J36" i="4"/>
  <c r="I36" i="4"/>
  <c r="K36" i="4" s="1"/>
  <c r="O37" i="4"/>
  <c r="O38" i="4"/>
  <c r="K39" i="4"/>
  <c r="L39" i="4" s="1"/>
  <c r="M39" i="4" s="1"/>
  <c r="I39" i="4"/>
  <c r="J39" i="4" s="1"/>
  <c r="K40" i="4"/>
  <c r="L40" i="4" s="1"/>
  <c r="M40" i="4" s="1"/>
  <c r="K41" i="4"/>
  <c r="L41" i="4" s="1"/>
  <c r="M41" i="4" s="1"/>
  <c r="O42" i="4"/>
  <c r="K42" i="4"/>
  <c r="L42" i="4" s="1"/>
  <c r="M42" i="4" s="1"/>
  <c r="I42" i="4"/>
  <c r="J42" i="4" s="1"/>
  <c r="O43" i="4"/>
  <c r="K43" i="4"/>
  <c r="L43" i="4" s="1"/>
  <c r="M43" i="4" s="1"/>
  <c r="O44" i="4"/>
  <c r="K44" i="4"/>
  <c r="L44" i="4" s="1"/>
  <c r="M44" i="4" s="1"/>
  <c r="K45" i="4"/>
  <c r="L45" i="4" s="1"/>
  <c r="M45" i="4" s="1"/>
  <c r="I45" i="4"/>
  <c r="J45" i="4" s="1"/>
  <c r="K46" i="4"/>
  <c r="L46" i="4" s="1"/>
  <c r="M46" i="4" s="1"/>
  <c r="K47" i="4"/>
  <c r="L47" i="4" s="1"/>
  <c r="M47" i="4" s="1"/>
  <c r="K55" i="4"/>
  <c r="J17" i="3"/>
  <c r="I17" i="3"/>
  <c r="J20" i="3"/>
  <c r="I20" i="3"/>
  <c r="L20" i="3" s="1"/>
  <c r="M20" i="3" s="1"/>
  <c r="J23" i="3"/>
  <c r="I23" i="3"/>
  <c r="O36" i="3"/>
  <c r="J36" i="3"/>
  <c r="I36" i="3"/>
  <c r="K36" i="3" s="1"/>
  <c r="O37" i="3"/>
  <c r="O38" i="3"/>
  <c r="K39" i="3"/>
  <c r="L39" i="3" s="1"/>
  <c r="M39" i="3" s="1"/>
  <c r="I39" i="3"/>
  <c r="J39" i="3" s="1"/>
  <c r="K40" i="3"/>
  <c r="L40" i="3" s="1"/>
  <c r="M40" i="3" s="1"/>
  <c r="K41" i="3"/>
  <c r="L41" i="3" s="1"/>
  <c r="M41" i="3" s="1"/>
  <c r="O42" i="3"/>
  <c r="K42" i="3"/>
  <c r="L42" i="3" s="1"/>
  <c r="M42" i="3" s="1"/>
  <c r="I42" i="3"/>
  <c r="J42" i="3" s="1"/>
  <c r="O43" i="3"/>
  <c r="K43" i="3"/>
  <c r="L43" i="3" s="1"/>
  <c r="M43" i="3" s="1"/>
  <c r="O44" i="3"/>
  <c r="K44" i="3"/>
  <c r="L44" i="3" s="1"/>
  <c r="M44" i="3" s="1"/>
  <c r="O55" i="3"/>
  <c r="J55" i="3"/>
  <c r="I55" i="3"/>
  <c r="K55" i="3" s="1"/>
  <c r="O56" i="3"/>
  <c r="O57" i="3"/>
  <c r="K58" i="3"/>
  <c r="L58" i="3" s="1"/>
  <c r="M58" i="3" s="1"/>
  <c r="J58" i="3"/>
  <c r="I58" i="3"/>
  <c r="K59" i="3"/>
  <c r="L59" i="3" s="1"/>
  <c r="M59" i="3" s="1"/>
  <c r="K60" i="3"/>
  <c r="L60" i="3" s="1"/>
  <c r="M60" i="3" s="1"/>
  <c r="O61" i="3"/>
  <c r="K61" i="3"/>
  <c r="L61" i="3" s="1"/>
  <c r="M61" i="3" s="1"/>
  <c r="J61" i="3"/>
  <c r="I61" i="3"/>
  <c r="O62" i="3"/>
  <c r="K62" i="3"/>
  <c r="L62" i="3" s="1"/>
  <c r="M62" i="3" s="1"/>
  <c r="O63" i="3"/>
  <c r="K63" i="3"/>
  <c r="L63" i="3" s="1"/>
  <c r="M63" i="3" s="1"/>
  <c r="J17" i="2"/>
  <c r="I17" i="2"/>
  <c r="J20" i="2"/>
  <c r="I20" i="2"/>
  <c r="L20" i="2" s="1"/>
  <c r="M20" i="2" s="1"/>
  <c r="J23" i="2"/>
  <c r="I23" i="2"/>
  <c r="O61" i="2"/>
  <c r="J61" i="2"/>
  <c r="I61" i="2"/>
  <c r="K61" i="2" s="1"/>
  <c r="O62" i="2"/>
  <c r="O63" i="2"/>
  <c r="K64" i="2"/>
  <c r="L64" i="2" s="1"/>
  <c r="M64" i="2" s="1"/>
  <c r="J64" i="2"/>
  <c r="I64" i="2"/>
  <c r="K65" i="2"/>
  <c r="L65" i="2" s="1"/>
  <c r="M65" i="2" s="1"/>
  <c r="K66" i="2"/>
  <c r="L66" i="2" s="1"/>
  <c r="M66" i="2" s="1"/>
  <c r="O67" i="2"/>
  <c r="K67" i="2"/>
  <c r="L67" i="2" s="1"/>
  <c r="M67" i="2" s="1"/>
  <c r="J67" i="2"/>
  <c r="I67" i="2"/>
  <c r="O68" i="2"/>
  <c r="K68" i="2"/>
  <c r="L68" i="2" s="1"/>
  <c r="M68" i="2" s="1"/>
  <c r="O69" i="2"/>
  <c r="K69" i="2"/>
  <c r="L69" i="2" s="1"/>
  <c r="M69" i="2" s="1"/>
  <c r="K66" i="4" l="1"/>
  <c r="L66" i="4" s="1"/>
  <c r="M66" i="4" s="1"/>
  <c r="K65" i="4"/>
  <c r="L65" i="4" s="1"/>
  <c r="M65" i="4" s="1"/>
  <c r="K64" i="4"/>
  <c r="L64" i="4" s="1"/>
  <c r="M64" i="4" s="1"/>
  <c r="O63" i="4"/>
  <c r="K63" i="4"/>
  <c r="L63" i="4" s="1"/>
  <c r="M63" i="4" s="1"/>
  <c r="O62" i="4"/>
  <c r="K62" i="4"/>
  <c r="L62" i="4" s="1"/>
  <c r="M62" i="4" s="1"/>
  <c r="O61" i="4"/>
  <c r="K61" i="4"/>
  <c r="L61" i="4" s="1"/>
  <c r="M61" i="4" s="1"/>
  <c r="K60" i="4"/>
  <c r="L60" i="4" s="1"/>
  <c r="M60" i="4" s="1"/>
  <c r="K59" i="4"/>
  <c r="L59" i="4" s="1"/>
  <c r="M59" i="4" s="1"/>
  <c r="K58" i="4"/>
  <c r="L58" i="4" s="1"/>
  <c r="M58" i="4" s="1"/>
  <c r="L20" i="4"/>
  <c r="M20" i="4" s="1"/>
  <c r="O57" i="4"/>
  <c r="O56" i="4"/>
  <c r="O55" i="4"/>
</calcChain>
</file>

<file path=xl/sharedStrings.xml><?xml version="1.0" encoding="utf-8"?>
<sst xmlns="http://schemas.openxmlformats.org/spreadsheetml/2006/main" count="278" uniqueCount="47">
  <si>
    <t>Well</t>
  </si>
  <si>
    <t>Fluorescent Marker</t>
  </si>
  <si>
    <t>Target Gene</t>
  </si>
  <si>
    <t>Content Classification</t>
  </si>
  <si>
    <t>Sample</t>
  </si>
  <si>
    <t>Unadjusted Cq</t>
  </si>
  <si>
    <t>Primer Efficiency</t>
  </si>
  <si>
    <t>Adjusted Cq</t>
  </si>
  <si>
    <t>Average Adj. Cq</t>
  </si>
  <si>
    <t>StDev. Adj Cq</t>
  </si>
  <si>
    <t>Average ΔCt</t>
  </si>
  <si>
    <t>ΔΔCt</t>
  </si>
  <si>
    <t>Fc</t>
  </si>
  <si>
    <t>Average Fc</t>
  </si>
  <si>
    <t>StDev Fc</t>
  </si>
  <si>
    <t>Experimentals</t>
  </si>
  <si>
    <t>gyrB</t>
  </si>
  <si>
    <t>C01</t>
  </si>
  <si>
    <t>SYBR</t>
  </si>
  <si>
    <t>WT</t>
  </si>
  <si>
    <t>C02</t>
  </si>
  <si>
    <t>C03</t>
  </si>
  <si>
    <t>C04</t>
  </si>
  <si>
    <t>cas2</t>
  </si>
  <si>
    <t>C05</t>
  </si>
  <si>
    <t>C06</t>
  </si>
  <si>
    <t>cas 2 comp, +iptg</t>
  </si>
  <si>
    <t>cas2 comp, +iptg</t>
  </si>
  <si>
    <t>cas2 comp, -iptg</t>
  </si>
  <si>
    <t>hspc2</t>
  </si>
  <si>
    <t>D01</t>
  </si>
  <si>
    <t>D02</t>
  </si>
  <si>
    <t>D03</t>
  </si>
  <si>
    <t>D04</t>
  </si>
  <si>
    <t>D05</t>
  </si>
  <si>
    <t>D06</t>
  </si>
  <si>
    <t>E01</t>
  </si>
  <si>
    <t>13445</t>
  </si>
  <si>
    <t>E02</t>
  </si>
  <si>
    <t>E03</t>
  </si>
  <si>
    <t>E04</t>
  </si>
  <si>
    <t>E05</t>
  </si>
  <si>
    <t>E06</t>
  </si>
  <si>
    <t>cas 2 comp</t>
  </si>
  <si>
    <t>cas2 comp</t>
  </si>
  <si>
    <t>WT1</t>
  </si>
  <si>
    <t>cas2 -411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</si>
</sst>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;\-###0.00"/>
    <numFmt numFmtId="165" formatCode="0.000"/>
  </numFmts>
  <fonts count="1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sz val="8.25"/>
      <name val="Microsoft Sans Serif"/>
      <family val="2"/>
    </font>
    <font>
      <b/>
      <u/>
      <sz val="16"/>
      <name val="Calibri"/>
      <family val="2"/>
      <scheme val="minor"/>
    </font>
    <font>
      <sz val="8.25"/>
      <name val="Microsoft Sans Serif"/>
      <charset val="1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/>
    <xf numFmtId="0" fontId="4" fillId="0" borderId="0" xfId="1" applyFont="1"/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2" fontId="0" fillId="0" borderId="0" xfId="0" applyNumberFormat="1"/>
    <xf numFmtId="165" fontId="0" fillId="0" borderId="0" xfId="0" applyNumberFormat="1"/>
    <xf numFmtId="0" fontId="9" fillId="0" borderId="0" xfId="0" applyFont="1"/>
    <xf numFmtId="49" fontId="10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6095AA7A-ECC1-4FF7-8979-952F5183E82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5CF5-0007-4A1D-8ECF-0BEDB6E5A3B9}">
  <dimension ref="A1:Q115"/>
  <sheetViews>
    <sheetView tabSelected="1" topLeftCell="F120" workbookViewId="0">
      <selection activeCell="A67" sqref="A67:P135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/>
      <c r="B3" s="5"/>
      <c r="C3" s="5"/>
      <c r="D3" s="5"/>
      <c r="E3" s="5"/>
      <c r="F3" s="6"/>
      <c r="G3" s="7"/>
      <c r="J3" s="7"/>
    </row>
    <row r="4" spans="1:15">
      <c r="A4" s="5"/>
      <c r="B4" s="5"/>
      <c r="C4" s="5"/>
      <c r="D4" s="5"/>
      <c r="E4" s="5"/>
      <c r="F4" s="6"/>
      <c r="G4" s="7"/>
      <c r="J4" s="7"/>
    </row>
    <row r="5" spans="1:15">
      <c r="A5" s="5"/>
      <c r="B5" s="5"/>
      <c r="C5" s="5"/>
      <c r="D5" s="5"/>
      <c r="E5" s="5"/>
      <c r="F5" s="6"/>
      <c r="G5" s="7"/>
      <c r="J5" s="7"/>
    </row>
    <row r="6" spans="1:15">
      <c r="A6" s="5"/>
      <c r="B6" s="5"/>
      <c r="C6" s="5"/>
      <c r="D6" s="5"/>
      <c r="E6" s="5"/>
      <c r="F6" s="6"/>
      <c r="G6" s="7"/>
      <c r="J6" s="7"/>
    </row>
    <row r="7" spans="1:15">
      <c r="A7" s="5"/>
      <c r="B7" s="5"/>
      <c r="C7" s="5"/>
      <c r="D7" s="5"/>
      <c r="E7" s="5"/>
      <c r="F7" s="6"/>
      <c r="G7" s="7"/>
      <c r="J7" s="7"/>
    </row>
    <row r="8" spans="1:15">
      <c r="A8" s="5"/>
      <c r="B8" s="5"/>
      <c r="C8" s="5"/>
      <c r="D8" s="5"/>
      <c r="E8" s="5"/>
      <c r="F8" s="6"/>
      <c r="G8" s="7"/>
      <c r="J8" s="7"/>
    </row>
    <row r="9" spans="1:15">
      <c r="A9" s="5"/>
      <c r="B9" s="5"/>
      <c r="C9" s="5"/>
      <c r="D9" s="5"/>
      <c r="E9" s="5"/>
      <c r="F9" s="6"/>
      <c r="G9" s="7"/>
      <c r="J9" s="7"/>
    </row>
    <row r="10" spans="1:15">
      <c r="A10" s="5"/>
      <c r="B10" s="5"/>
      <c r="C10" s="5"/>
      <c r="D10" s="5"/>
      <c r="E10" s="5"/>
      <c r="F10" s="6"/>
      <c r="G10" s="7"/>
      <c r="J10" s="7"/>
    </row>
    <row r="11" spans="1:15">
      <c r="A11" s="5"/>
      <c r="B11" s="5"/>
      <c r="C11" s="5"/>
      <c r="D11" s="5"/>
      <c r="E11" s="5"/>
      <c r="F11" s="6"/>
      <c r="G11" s="7"/>
      <c r="J11" s="7"/>
    </row>
    <row r="12" spans="1:15">
      <c r="A12" s="5"/>
      <c r="B12" s="5"/>
      <c r="C12" s="5"/>
      <c r="D12" s="5"/>
      <c r="E12" s="5"/>
      <c r="F12" s="6"/>
      <c r="G12" s="7"/>
      <c r="J12" s="7"/>
    </row>
    <row r="13" spans="1:15">
      <c r="A13" s="5"/>
      <c r="B13" s="5"/>
      <c r="C13" s="5"/>
      <c r="D13" s="5"/>
      <c r="E13" s="5"/>
      <c r="F13" s="6"/>
      <c r="G13" s="7"/>
      <c r="J13" s="7"/>
    </row>
    <row r="14" spans="1:15">
      <c r="A14" s="5"/>
      <c r="B14" s="5"/>
      <c r="C14" s="5"/>
      <c r="D14" s="5"/>
      <c r="E14" s="5"/>
      <c r="F14" s="6"/>
      <c r="G14" s="7"/>
      <c r="J14" s="7"/>
    </row>
    <row r="15" spans="1:15" ht="23.25">
      <c r="A15" s="4" t="s">
        <v>15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1">
      <c r="A16" s="8" t="s">
        <v>16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9" t="s">
        <v>17</v>
      </c>
      <c r="B17" s="9" t="s">
        <v>18</v>
      </c>
      <c r="C17" s="9" t="s">
        <v>16</v>
      </c>
      <c r="D17" s="5"/>
      <c r="E17" s="9" t="s">
        <v>19</v>
      </c>
      <c r="F17" s="10">
        <v>22.796937320463702</v>
      </c>
      <c r="G17">
        <v>2.0099999999999998</v>
      </c>
      <c r="H17" s="11">
        <f>LOG($G$17^F17,2)</f>
        <v>22.960972714964644</v>
      </c>
      <c r="I17" s="11">
        <f>AVERAGE(H17:H19)</f>
        <v>22.822923148453384</v>
      </c>
      <c r="J17">
        <f>STDEV(H17:H19)</f>
        <v>0.12042198637872611</v>
      </c>
      <c r="K17" s="12"/>
    </row>
    <row r="18" spans="1:15">
      <c r="A18" s="9" t="s">
        <v>20</v>
      </c>
      <c r="B18" s="9" t="s">
        <v>18</v>
      </c>
      <c r="C18" s="9" t="s">
        <v>16</v>
      </c>
      <c r="D18" s="5"/>
      <c r="E18" s="9" t="s">
        <v>19</v>
      </c>
      <c r="F18" s="10">
        <v>22.605668132389201</v>
      </c>
      <c r="H18" s="11">
        <f t="shared" ref="H18:H28" si="0">LOG($G$17^F18,2)</f>
        <v>22.768327249178775</v>
      </c>
    </row>
    <row r="19" spans="1:15">
      <c r="A19" s="9" t="s">
        <v>21</v>
      </c>
      <c r="B19" s="9" t="s">
        <v>18</v>
      </c>
      <c r="C19" s="9" t="s">
        <v>16</v>
      </c>
      <c r="D19" s="5"/>
      <c r="E19" s="9" t="s">
        <v>19</v>
      </c>
      <c r="F19" s="10">
        <v>22.577016527093299</v>
      </c>
      <c r="H19" s="11">
        <f t="shared" si="0"/>
        <v>22.73946948121673</v>
      </c>
    </row>
    <row r="20" spans="1:15">
      <c r="A20" s="9" t="s">
        <v>22</v>
      </c>
      <c r="B20" s="9" t="s">
        <v>18</v>
      </c>
      <c r="C20" s="9" t="s">
        <v>16</v>
      </c>
      <c r="D20" s="5"/>
      <c r="E20" s="9" t="s">
        <v>23</v>
      </c>
      <c r="F20" s="10">
        <v>24.672120071154801</v>
      </c>
      <c r="H20" s="11">
        <f t="shared" si="0"/>
        <v>24.849648345771477</v>
      </c>
      <c r="I20" s="11">
        <f>AVERAGE(H20:H22)</f>
        <v>24.827239726186662</v>
      </c>
      <c r="J20">
        <f>STDEV(H20:H22)</f>
        <v>5.2864968633304414E-2</v>
      </c>
      <c r="K20" s="12"/>
      <c r="L20" s="11">
        <f>I20-I17</f>
        <v>2.0043165777332774</v>
      </c>
      <c r="M20" s="11">
        <f>2^L20</f>
        <v>4.0119860170235979</v>
      </c>
    </row>
    <row r="21" spans="1:15">
      <c r="A21" s="9" t="s">
        <v>24</v>
      </c>
      <c r="B21" s="9" t="s">
        <v>18</v>
      </c>
      <c r="C21" s="9" t="s">
        <v>16</v>
      </c>
      <c r="D21" s="5"/>
      <c r="E21" s="9" t="s">
        <v>23</v>
      </c>
      <c r="F21" s="10">
        <v>24.687570102817901</v>
      </c>
      <c r="H21" s="11">
        <f t="shared" si="0"/>
        <v>24.865209548159104</v>
      </c>
    </row>
    <row r="22" spans="1:15">
      <c r="A22" s="9" t="s">
        <v>25</v>
      </c>
      <c r="B22" s="9" t="s">
        <v>18</v>
      </c>
      <c r="C22" s="9" t="s">
        <v>16</v>
      </c>
      <c r="D22" s="5"/>
      <c r="E22" s="9" t="s">
        <v>23</v>
      </c>
      <c r="F22" s="10">
        <v>24.589924448729299</v>
      </c>
      <c r="H22" s="11">
        <f t="shared" si="0"/>
        <v>24.766861284629393</v>
      </c>
    </row>
    <row r="23" spans="1:15">
      <c r="A23" s="9"/>
      <c r="B23" s="9"/>
      <c r="C23" s="9"/>
      <c r="D23" s="5"/>
      <c r="E23" s="9" t="s">
        <v>26</v>
      </c>
      <c r="F23" s="10">
        <v>24.432168754544399</v>
      </c>
      <c r="H23" s="11">
        <f>LOG($G$17^F23,2)</f>
        <v>24.607970459125465</v>
      </c>
      <c r="I23" s="11">
        <f>AVERAGE(H23:H25)</f>
        <v>24.613783902017712</v>
      </c>
      <c r="J23">
        <f>STDEV(H23:H25)</f>
        <v>3.9005019781248457E-2</v>
      </c>
      <c r="K23" s="12"/>
      <c r="L23" s="11"/>
      <c r="M23" s="11"/>
    </row>
    <row r="24" spans="1:15">
      <c r="A24" s="9"/>
      <c r="B24" s="9"/>
      <c r="C24" s="9"/>
      <c r="D24" s="5"/>
      <c r="E24" s="9" t="s">
        <v>27</v>
      </c>
      <c r="F24" s="10">
        <v>24.402424211581799</v>
      </c>
      <c r="H24" s="11">
        <f t="shared" si="0"/>
        <v>24.578011889262214</v>
      </c>
    </row>
    <row r="25" spans="1:15">
      <c r="A25" s="9"/>
      <c r="B25" s="9"/>
      <c r="C25" s="9"/>
      <c r="D25" s="5"/>
      <c r="E25" s="9" t="s">
        <v>27</v>
      </c>
      <c r="F25" s="10">
        <v>24.4792290308005</v>
      </c>
      <c r="H25" s="11">
        <f t="shared" si="0"/>
        <v>24.655369357665453</v>
      </c>
    </row>
    <row r="26" spans="1:15">
      <c r="A26" s="9"/>
      <c r="B26" s="9"/>
      <c r="C26" s="9"/>
      <c r="D26" s="5"/>
      <c r="E26" s="9" t="s">
        <v>28</v>
      </c>
      <c r="F26" s="10">
        <v>26.7094144733341</v>
      </c>
      <c r="H26" s="11">
        <f>LOG($G$17^F26,2)</f>
        <v>26.901602102682439</v>
      </c>
      <c r="I26" s="11">
        <f>AVERAGE(H26:H28)</f>
        <v>26.995367146565801</v>
      </c>
      <c r="J26">
        <f>STDEV(H26:H28)</f>
        <v>8.1710594555520252E-2</v>
      </c>
      <c r="K26" s="12"/>
      <c r="L26" s="12"/>
      <c r="M26" s="12"/>
      <c r="N26" s="12"/>
      <c r="O26" s="13"/>
    </row>
    <row r="27" spans="1:15">
      <c r="A27" s="9"/>
      <c r="B27" s="9"/>
      <c r="C27" s="9"/>
      <c r="D27" s="5"/>
      <c r="E27" s="9" t="s">
        <v>28</v>
      </c>
      <c r="F27" s="10">
        <v>26.858086698763501</v>
      </c>
      <c r="H27" s="11">
        <f t="shared" si="0"/>
        <v>27.051344099318683</v>
      </c>
      <c r="O27" s="13"/>
    </row>
    <row r="28" spans="1:15">
      <c r="A28" s="9"/>
      <c r="B28" s="9"/>
      <c r="C28" s="9"/>
      <c r="D28" s="5"/>
      <c r="E28" s="9" t="s">
        <v>28</v>
      </c>
      <c r="F28" s="10">
        <v>26.840027780115602</v>
      </c>
      <c r="H28" s="11">
        <f t="shared" si="0"/>
        <v>27.033155237696288</v>
      </c>
      <c r="O28" s="13"/>
    </row>
    <row r="29" spans="1:15">
      <c r="A29" s="5"/>
      <c r="B29" s="5"/>
      <c r="C29" s="5"/>
      <c r="D29" s="5"/>
      <c r="E29" s="5"/>
      <c r="F29" s="7"/>
      <c r="H29" s="11"/>
      <c r="I29" s="11"/>
      <c r="K29" s="12"/>
      <c r="L29" s="12"/>
      <c r="M29" s="12"/>
      <c r="O29" s="13"/>
    </row>
    <row r="30" spans="1:15">
      <c r="A30" s="5"/>
      <c r="B30" s="5"/>
      <c r="C30" s="5"/>
      <c r="D30" s="5"/>
      <c r="E30" s="5"/>
      <c r="F30" s="7"/>
      <c r="H30" s="11"/>
      <c r="O30" s="13"/>
    </row>
    <row r="31" spans="1:15">
      <c r="A31" s="5"/>
      <c r="B31" s="5"/>
      <c r="C31" s="5"/>
      <c r="D31" s="5"/>
      <c r="E31" s="5"/>
      <c r="F31" s="7"/>
      <c r="H31" s="11"/>
      <c r="O31" s="13"/>
    </row>
    <row r="32" spans="1:15">
      <c r="A32" s="5"/>
      <c r="B32" s="5"/>
      <c r="C32" s="5"/>
      <c r="D32" s="5"/>
      <c r="E32" s="5"/>
      <c r="F32" s="7"/>
      <c r="H32" s="11"/>
      <c r="I32" s="11"/>
      <c r="K32" s="12"/>
      <c r="L32" s="12"/>
      <c r="M32" s="12"/>
    </row>
    <row r="33" spans="1:15">
      <c r="A33" s="5"/>
      <c r="B33" s="5"/>
      <c r="C33" s="5"/>
      <c r="D33" s="5"/>
      <c r="E33" s="5"/>
      <c r="F33" s="7"/>
      <c r="H33" s="11"/>
    </row>
    <row r="34" spans="1:15">
      <c r="A34" s="5"/>
      <c r="B34" s="5"/>
      <c r="C34" s="5"/>
      <c r="D34" s="5"/>
      <c r="E34" s="5"/>
      <c r="F34" s="7"/>
      <c r="H34" s="11"/>
    </row>
    <row r="35" spans="1:15" ht="21">
      <c r="A35" s="8" t="s">
        <v>29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9" t="s">
        <v>30</v>
      </c>
      <c r="B36" s="9" t="s">
        <v>18</v>
      </c>
      <c r="C36" s="9" t="s">
        <v>29</v>
      </c>
      <c r="D36" s="5"/>
      <c r="E36" s="9" t="s">
        <v>19</v>
      </c>
      <c r="F36" s="10">
        <v>20.119350989810201</v>
      </c>
      <c r="H36" s="11">
        <f>LOG(1.98^F36, 2)</f>
        <v>19.827629057912965</v>
      </c>
      <c r="I36" s="11">
        <f>AVERAGE(H36:H37)</f>
        <v>19.735958321449893</v>
      </c>
      <c r="J36">
        <f>STDEV(H36:H38)</f>
        <v>0.16801335286709027</v>
      </c>
      <c r="K36" s="12">
        <f>I36-I17</f>
        <v>-3.0869648270034915</v>
      </c>
      <c r="O36" s="11">
        <f>H36-I17</f>
        <v>-2.9952940905404191</v>
      </c>
    </row>
    <row r="37" spans="1:15">
      <c r="A37" s="9" t="s">
        <v>31</v>
      </c>
      <c r="B37" s="9" t="s">
        <v>18</v>
      </c>
      <c r="C37" s="9" t="s">
        <v>29</v>
      </c>
      <c r="D37" s="5"/>
      <c r="E37" s="9" t="s">
        <v>19</v>
      </c>
      <c r="F37" s="10">
        <v>19.933312032050001</v>
      </c>
      <c r="H37" s="11">
        <f t="shared" ref="H37:H85" si="1">LOG(1.98^F37, 2)</f>
        <v>19.644287584986817</v>
      </c>
      <c r="K37" s="12"/>
      <c r="O37" s="11">
        <f>H37-I17</f>
        <v>-3.1786355634665675</v>
      </c>
    </row>
    <row r="38" spans="1:15">
      <c r="A38" s="9" t="s">
        <v>32</v>
      </c>
      <c r="B38" s="9" t="s">
        <v>18</v>
      </c>
      <c r="C38" s="9" t="s">
        <v>29</v>
      </c>
      <c r="D38" s="5"/>
      <c r="E38" s="9" t="s">
        <v>19</v>
      </c>
      <c r="F38" s="10">
        <v>19.778868666906501</v>
      </c>
      <c r="H38" s="11">
        <f t="shared" si="1"/>
        <v>19.492083582180165</v>
      </c>
      <c r="K38" s="12"/>
      <c r="O38" s="11">
        <f>H38-I17</f>
        <v>-3.3308395662732195</v>
      </c>
    </row>
    <row r="39" spans="1:15">
      <c r="A39" s="9" t="s">
        <v>33</v>
      </c>
      <c r="B39" s="9" t="s">
        <v>18</v>
      </c>
      <c r="C39" s="9" t="s">
        <v>29</v>
      </c>
      <c r="D39" s="5"/>
      <c r="E39" s="9" t="s">
        <v>23</v>
      </c>
      <c r="F39" s="10">
        <v>23.287178802932701</v>
      </c>
      <c r="H39" s="11">
        <f t="shared" si="1"/>
        <v>22.949524730876973</v>
      </c>
      <c r="I39" s="11">
        <f>AVERAGE(H39:H41)</f>
        <v>22.921400629253728</v>
      </c>
      <c r="J39" s="11">
        <f>AVERAGE(I39:I41)</f>
        <v>22.921400629253728</v>
      </c>
      <c r="K39" s="12">
        <f>H39-I20</f>
        <v>-1.8777149953096881</v>
      </c>
      <c r="L39" s="12">
        <f>K39-$K$36</f>
        <v>1.2092498316938034</v>
      </c>
      <c r="M39" s="12">
        <f>2^-L39</f>
        <v>0.43249344385963306</v>
      </c>
    </row>
    <row r="40" spans="1:15">
      <c r="A40" s="9" t="s">
        <v>34</v>
      </c>
      <c r="B40" s="9" t="s">
        <v>18</v>
      </c>
      <c r="C40" s="9" t="s">
        <v>29</v>
      </c>
      <c r="D40" s="5"/>
      <c r="E40" s="9" t="s">
        <v>23</v>
      </c>
      <c r="F40" s="10">
        <v>23.156200088873302</v>
      </c>
      <c r="H40" s="11">
        <f t="shared" si="1"/>
        <v>22.820445151810652</v>
      </c>
      <c r="K40" s="12">
        <f>H40-I20</f>
        <v>-2.0067945743760092</v>
      </c>
      <c r="L40" s="12">
        <f t="shared" ref="L40:L47" si="2">K40-$K$36</f>
        <v>1.0801702526274823</v>
      </c>
      <c r="M40" s="12">
        <f t="shared" ref="M40:M47" si="3">2^-L40</f>
        <v>0.4729730044641261</v>
      </c>
    </row>
    <row r="41" spans="1:15">
      <c r="A41" s="9" t="s">
        <v>35</v>
      </c>
      <c r="B41" s="9" t="s">
        <v>18</v>
      </c>
      <c r="C41" s="9" t="s">
        <v>29</v>
      </c>
      <c r="D41" s="5"/>
      <c r="E41" s="9" t="s">
        <v>23</v>
      </c>
      <c r="F41" s="10">
        <v>23.332543850802601</v>
      </c>
      <c r="H41" s="11">
        <f t="shared" si="1"/>
        <v>22.99423200507356</v>
      </c>
      <c r="K41" s="12">
        <f>H41-I20</f>
        <v>-1.833007721113102</v>
      </c>
      <c r="L41" s="12">
        <f t="shared" si="2"/>
        <v>1.2539571058903896</v>
      </c>
      <c r="M41" s="12">
        <f t="shared" si="3"/>
        <v>0.41929655853154602</v>
      </c>
    </row>
    <row r="42" spans="1:15">
      <c r="A42" s="9"/>
      <c r="B42" s="9"/>
      <c r="C42" s="9"/>
      <c r="D42" s="5"/>
      <c r="E42" s="9" t="s">
        <v>26</v>
      </c>
      <c r="F42" s="10">
        <v>19.40002499597</v>
      </c>
      <c r="H42" s="11">
        <f t="shared" si="1"/>
        <v>19.118732981453956</v>
      </c>
      <c r="I42" s="11">
        <f>AVERAGE(H42:H44)</f>
        <v>19.155364913674237</v>
      </c>
      <c r="J42" s="11">
        <f>AVERAGE(I42:I44)</f>
        <v>19.155364913674237</v>
      </c>
      <c r="K42" s="12">
        <f>H42-$I$23</f>
        <v>-5.4950509205637559</v>
      </c>
      <c r="L42" s="12">
        <f t="shared" si="2"/>
        <v>-2.4080860935602644</v>
      </c>
      <c r="M42" s="12">
        <f t="shared" si="3"/>
        <v>5.3076972924732573</v>
      </c>
      <c r="O42" s="11">
        <f>H42-$I$23</f>
        <v>-5.4950509205637559</v>
      </c>
    </row>
    <row r="43" spans="1:15">
      <c r="A43" s="9"/>
      <c r="B43" s="9"/>
      <c r="C43" s="9"/>
      <c r="D43" s="5"/>
      <c r="E43" s="9" t="s">
        <v>27</v>
      </c>
      <c r="F43" s="10">
        <v>19.412786846732899</v>
      </c>
      <c r="H43" s="11">
        <f t="shared" si="1"/>
        <v>19.131309790872283</v>
      </c>
      <c r="K43" s="12">
        <f>H43-$I$23</f>
        <v>-5.4824741111454287</v>
      </c>
      <c r="L43" s="12">
        <f t="shared" si="2"/>
        <v>-2.3955092841419372</v>
      </c>
      <c r="M43" s="12">
        <f t="shared" si="3"/>
        <v>5.2616281143989783</v>
      </c>
      <c r="O43" s="11">
        <f t="shared" ref="O43:O44" si="4">H43-$I$23</f>
        <v>-5.4824741111454287</v>
      </c>
    </row>
    <row r="44" spans="1:15">
      <c r="A44" s="9"/>
      <c r="B44" s="9"/>
      <c r="C44" s="9"/>
      <c r="D44" s="5"/>
      <c r="E44" s="9" t="s">
        <v>27</v>
      </c>
      <c r="F44" s="10">
        <v>19.498775827780801</v>
      </c>
      <c r="H44" s="11">
        <f t="shared" si="1"/>
        <v>19.216051968696469</v>
      </c>
      <c r="K44" s="12">
        <f>H44-$I$23</f>
        <v>-5.3977319333212428</v>
      </c>
      <c r="L44" s="12">
        <f t="shared" si="2"/>
        <v>-2.3107671063177513</v>
      </c>
      <c r="M44" s="12">
        <f t="shared" si="3"/>
        <v>4.961468198388534</v>
      </c>
      <c r="O44" s="11">
        <f t="shared" si="4"/>
        <v>-5.3977319333212428</v>
      </c>
    </row>
    <row r="45" spans="1:15">
      <c r="A45" s="9"/>
      <c r="B45" s="9"/>
      <c r="C45" s="9"/>
      <c r="D45" s="5"/>
      <c r="E45" s="9" t="s">
        <v>28</v>
      </c>
      <c r="F45" s="10">
        <v>21.184182568834299</v>
      </c>
      <c r="H45" s="11">
        <f t="shared" si="1"/>
        <v>20.877021037243441</v>
      </c>
      <c r="I45" s="11">
        <f>AVERAGE(H45:H47)</f>
        <v>20.958583104530518</v>
      </c>
      <c r="J45" s="11">
        <f>AVERAGE(I45:I47)</f>
        <v>20.958583104530518</v>
      </c>
      <c r="K45" s="12">
        <f>H45-$I$26</f>
        <v>-6.1183461093223599</v>
      </c>
      <c r="L45" s="12">
        <f t="shared" si="2"/>
        <v>-3.0313812823188684</v>
      </c>
      <c r="M45" s="12">
        <f>2^-L45</f>
        <v>8.1759211476036864</v>
      </c>
      <c r="N45" s="12"/>
    </row>
    <row r="46" spans="1:15">
      <c r="A46" s="9"/>
      <c r="B46" s="9"/>
      <c r="C46" s="9"/>
      <c r="D46" s="5"/>
      <c r="E46" s="9" t="s">
        <v>28</v>
      </c>
      <c r="F46" s="10">
        <v>21.285052861536901</v>
      </c>
      <c r="H46" s="11">
        <f t="shared" si="1"/>
        <v>20.976428754106838</v>
      </c>
      <c r="K46" s="12">
        <f t="shared" ref="K46:K47" si="5">H46-$I$26</f>
        <v>-6.0189383924589634</v>
      </c>
      <c r="L46" s="12">
        <f t="shared" si="2"/>
        <v>-2.9319735654554719</v>
      </c>
      <c r="M46" s="12">
        <f t="shared" si="3"/>
        <v>7.6315365702257854</v>
      </c>
    </row>
    <row r="47" spans="1:15">
      <c r="A47" s="9"/>
      <c r="B47" s="9"/>
      <c r="C47" s="9"/>
      <c r="D47" s="5"/>
      <c r="E47" s="9" t="s">
        <v>28</v>
      </c>
      <c r="F47" s="10">
        <v>21.331598521715101</v>
      </c>
      <c r="H47" s="11">
        <f t="shared" si="1"/>
        <v>21.02229952224128</v>
      </c>
      <c r="K47" s="12">
        <f t="shared" si="5"/>
        <v>-5.9730676243245213</v>
      </c>
      <c r="L47" s="12">
        <f t="shared" si="2"/>
        <v>-2.8861027973210298</v>
      </c>
      <c r="M47" s="12">
        <f t="shared" si="3"/>
        <v>7.3927073183599559</v>
      </c>
    </row>
    <row r="48" spans="1:15">
      <c r="A48" s="5"/>
      <c r="B48" s="5"/>
      <c r="C48" s="5"/>
      <c r="D48" s="5"/>
      <c r="E48" s="5"/>
      <c r="F48" s="7"/>
      <c r="H48" s="11"/>
      <c r="I48" s="11"/>
      <c r="K48" s="12"/>
      <c r="L48" s="12"/>
      <c r="M48" s="12"/>
    </row>
    <row r="49" spans="1:17">
      <c r="A49" s="5"/>
      <c r="B49" s="5"/>
      <c r="C49" s="5"/>
      <c r="D49" s="5"/>
      <c r="E49" s="5"/>
      <c r="F49" s="7"/>
      <c r="H49" s="11"/>
    </row>
    <row r="50" spans="1:17">
      <c r="A50" s="5"/>
      <c r="B50" s="5"/>
      <c r="C50" s="5"/>
      <c r="D50" s="5"/>
      <c r="E50" s="5"/>
      <c r="F50" s="7"/>
      <c r="H50" s="11"/>
    </row>
    <row r="51" spans="1:17">
      <c r="A51" s="5"/>
      <c r="B51" s="5"/>
      <c r="C51" s="5"/>
      <c r="D51" s="5"/>
      <c r="E51" s="5"/>
      <c r="F51" s="7"/>
      <c r="H51" s="11"/>
      <c r="I51" s="11"/>
      <c r="K51" s="12"/>
      <c r="L51" s="12"/>
      <c r="M51" s="12"/>
      <c r="Q51" s="13"/>
    </row>
    <row r="52" spans="1:17">
      <c r="A52" s="5"/>
      <c r="B52" s="5"/>
      <c r="C52" s="5"/>
      <c r="D52" s="5"/>
      <c r="E52" s="5"/>
      <c r="F52" s="7"/>
      <c r="H52" s="11"/>
      <c r="Q52" s="13"/>
    </row>
    <row r="53" spans="1:17">
      <c r="A53" s="5"/>
      <c r="B53" s="5"/>
      <c r="C53" s="5"/>
      <c r="D53" s="5"/>
      <c r="E53" s="5"/>
      <c r="F53" s="7"/>
      <c r="H53" s="11"/>
      <c r="Q53" s="13"/>
    </row>
    <row r="54" spans="1:17" ht="21">
      <c r="A54" s="15">
        <v>1665</v>
      </c>
      <c r="B54" s="15"/>
      <c r="C54" s="15"/>
      <c r="D54" s="15"/>
      <c r="E54" s="15"/>
      <c r="F54" s="15"/>
      <c r="G54" s="15"/>
      <c r="H54" s="11"/>
      <c r="I54" s="15"/>
      <c r="J54" s="15"/>
      <c r="K54" s="15"/>
      <c r="L54" s="15"/>
      <c r="M54" s="15"/>
      <c r="N54" s="15"/>
      <c r="O54" s="15"/>
      <c r="Q54" s="13"/>
    </row>
    <row r="55" spans="1:17">
      <c r="A55" s="9" t="s">
        <v>36</v>
      </c>
      <c r="B55" s="9" t="s">
        <v>18</v>
      </c>
      <c r="C55" s="9" t="s">
        <v>37</v>
      </c>
      <c r="D55" s="5"/>
      <c r="E55" s="9" t="s">
        <v>19</v>
      </c>
      <c r="F55" s="10">
        <v>22.137183079927301</v>
      </c>
      <c r="G55">
        <v>1.94</v>
      </c>
      <c r="H55" s="10">
        <v>22.137183079927301</v>
      </c>
      <c r="I55" s="11">
        <f>AVERAGE(H55:H57)</f>
        <v>22.100770119026436</v>
      </c>
      <c r="J55">
        <f>STDEV(H55:H57)</f>
        <v>4.7983898516321788E-2</v>
      </c>
      <c r="K55" s="12">
        <f>I55-I17</f>
        <v>-0.72215302942694848</v>
      </c>
      <c r="O55" s="11">
        <f>H55-$I$17</f>
        <v>-0.68574006852608349</v>
      </c>
      <c r="Q55" s="13"/>
    </row>
    <row r="56" spans="1:17">
      <c r="A56" s="9" t="s">
        <v>38</v>
      </c>
      <c r="B56" s="9" t="s">
        <v>18</v>
      </c>
      <c r="C56" s="9" t="s">
        <v>37</v>
      </c>
      <c r="D56" s="5"/>
      <c r="E56" s="9" t="s">
        <v>19</v>
      </c>
      <c r="F56" s="10">
        <v>22.046396986454901</v>
      </c>
      <c r="H56" s="10">
        <v>22.046396986454901</v>
      </c>
      <c r="O56" s="11">
        <f t="shared" ref="O56:O57" si="6">H56-$I$17</f>
        <v>-0.77652616199848268</v>
      </c>
      <c r="Q56" s="13"/>
    </row>
    <row r="57" spans="1:17">
      <c r="A57" s="9" t="s">
        <v>39</v>
      </c>
      <c r="B57" s="9" t="s">
        <v>18</v>
      </c>
      <c r="C57" s="9" t="s">
        <v>37</v>
      </c>
      <c r="D57" s="5"/>
      <c r="E57" s="9" t="s">
        <v>19</v>
      </c>
      <c r="F57" s="10">
        <v>22.118730290697101</v>
      </c>
      <c r="H57" s="10">
        <v>22.118730290697101</v>
      </c>
      <c r="O57" s="11">
        <f t="shared" si="6"/>
        <v>-0.70419285775628282</v>
      </c>
    </row>
    <row r="58" spans="1:17">
      <c r="A58" s="9" t="s">
        <v>40</v>
      </c>
      <c r="B58" s="9" t="s">
        <v>18</v>
      </c>
      <c r="C58" s="9" t="s">
        <v>37</v>
      </c>
      <c r="D58" s="5"/>
      <c r="E58" s="9" t="s">
        <v>23</v>
      </c>
      <c r="F58" s="10">
        <v>24.830457182083801</v>
      </c>
      <c r="H58" s="10">
        <v>24.830457182083801</v>
      </c>
      <c r="I58" s="11">
        <f>AVERAGE(H58:H60)</f>
        <v>24.699653999781464</v>
      </c>
      <c r="J58">
        <f>STDEV(H58:H60)</f>
        <v>0.14073670112667261</v>
      </c>
      <c r="K58" s="12">
        <f>H58-I20</f>
        <v>3.2174558971398426E-3</v>
      </c>
      <c r="L58" s="12">
        <f>K58-K55</f>
        <v>0.72537048532408832</v>
      </c>
      <c r="M58" s="12">
        <f>2^-L58</f>
        <v>0.60484170079667143</v>
      </c>
    </row>
    <row r="59" spans="1:17">
      <c r="A59" s="9" t="s">
        <v>41</v>
      </c>
      <c r="B59" s="9" t="s">
        <v>18</v>
      </c>
      <c r="C59" s="9" t="s">
        <v>37</v>
      </c>
      <c r="D59" s="5"/>
      <c r="E59" s="9" t="s">
        <v>23</v>
      </c>
      <c r="F59" s="10">
        <v>24.717767165821499</v>
      </c>
      <c r="H59" s="10">
        <v>24.717767165821499</v>
      </c>
      <c r="K59" s="12">
        <f>H59-I20</f>
        <v>-0.10947256036516251</v>
      </c>
      <c r="L59" s="12">
        <f>K59-K55</f>
        <v>0.61268046906178597</v>
      </c>
      <c r="M59" s="12">
        <f>2^-L59</f>
        <v>0.6539805031187671</v>
      </c>
    </row>
    <row r="60" spans="1:17">
      <c r="A60" s="9" t="s">
        <v>42</v>
      </c>
      <c r="B60" s="9" t="s">
        <v>18</v>
      </c>
      <c r="C60" s="9" t="s">
        <v>37</v>
      </c>
      <c r="D60" s="5"/>
      <c r="E60" s="9" t="s">
        <v>23</v>
      </c>
      <c r="F60" s="10">
        <v>24.5507376514391</v>
      </c>
      <c r="H60" s="10">
        <v>24.5507376514391</v>
      </c>
      <c r="K60" s="12">
        <f>H60-I20</f>
        <v>-0.27650207474756172</v>
      </c>
      <c r="L60" s="12">
        <f>K60-$K$55</f>
        <v>0.44565095467938676</v>
      </c>
      <c r="M60" s="12">
        <f>2^-L60</f>
        <v>0.73425294152413079</v>
      </c>
    </row>
    <row r="61" spans="1:17">
      <c r="A61" s="9"/>
      <c r="B61" s="9"/>
      <c r="C61" s="9"/>
      <c r="D61" s="5"/>
      <c r="E61" s="9" t="s">
        <v>26</v>
      </c>
      <c r="F61" s="10">
        <v>22.016789988673601</v>
      </c>
      <c r="H61" s="10">
        <v>22.016789988673601</v>
      </c>
      <c r="I61" s="11">
        <f>AVERAGE(H61:H63)</f>
        <v>21.9610990669015</v>
      </c>
      <c r="J61">
        <f>STDEV(H61:H63)</f>
        <v>7.8550040683873099E-2</v>
      </c>
      <c r="K61" s="12">
        <f>H61-$I$23</f>
        <v>-2.5969939133441109</v>
      </c>
      <c r="L61" s="12">
        <f t="shared" ref="L61:L66" si="7">K61-$K$55</f>
        <v>-1.8748408839171624</v>
      </c>
      <c r="M61" s="12">
        <f t="shared" ref="M61:M63" si="8">2^-L61</f>
        <v>3.667611646453274</v>
      </c>
      <c r="O61" s="11">
        <f>H61-$I$23</f>
        <v>-2.5969939133441109</v>
      </c>
    </row>
    <row r="62" spans="1:17">
      <c r="A62" s="9"/>
      <c r="B62" s="9"/>
      <c r="C62" s="9"/>
      <c r="D62" s="5"/>
      <c r="E62" s="9" t="s">
        <v>27</v>
      </c>
      <c r="F62" s="10">
        <v>21.871253607502801</v>
      </c>
      <c r="H62" s="10">
        <v>21.871253607502801</v>
      </c>
      <c r="K62" s="12">
        <f t="shared" ref="K62:K63" si="9">H62-$I$23</f>
        <v>-2.7425302945149106</v>
      </c>
      <c r="L62" s="12">
        <f t="shared" si="7"/>
        <v>-2.0203772650879621</v>
      </c>
      <c r="M62" s="12">
        <f t="shared" si="8"/>
        <v>4.0568986604031076</v>
      </c>
      <c r="O62" s="11">
        <f t="shared" ref="O62:O63" si="10">H62-$I$23</f>
        <v>-2.7425302945149106</v>
      </c>
    </row>
    <row r="63" spans="1:17">
      <c r="A63" s="9"/>
      <c r="B63" s="9"/>
      <c r="C63" s="9"/>
      <c r="D63" s="5"/>
      <c r="E63" s="9" t="s">
        <v>27</v>
      </c>
      <c r="F63" s="10">
        <v>21.995253604528099</v>
      </c>
      <c r="H63" s="10">
        <v>21.995253604528099</v>
      </c>
      <c r="K63" s="12">
        <f t="shared" si="9"/>
        <v>-2.6185302974896132</v>
      </c>
      <c r="L63" s="12">
        <f t="shared" si="7"/>
        <v>-1.8963772680626647</v>
      </c>
      <c r="M63" s="12">
        <f t="shared" si="8"/>
        <v>3.7227720169574514</v>
      </c>
      <c r="O63" s="11">
        <f t="shared" si="10"/>
        <v>-2.6185302974896132</v>
      </c>
    </row>
    <row r="64" spans="1:17">
      <c r="A64" s="9"/>
      <c r="B64" s="9"/>
      <c r="C64" s="9"/>
      <c r="D64" s="5"/>
      <c r="E64" s="9" t="s">
        <v>28</v>
      </c>
      <c r="F64" s="10">
        <v>23.7888102481948</v>
      </c>
      <c r="H64" s="10">
        <v>23.7888102481948</v>
      </c>
      <c r="I64" s="11">
        <f>AVERAGE(H64:H66)</f>
        <v>23.910300178306198</v>
      </c>
      <c r="J64">
        <f>STDEV(H64:H66)</f>
        <v>0.1296137838877629</v>
      </c>
      <c r="K64" s="12">
        <f>H64-I26</f>
        <v>-3.2065568983710016</v>
      </c>
      <c r="L64" s="12">
        <f t="shared" si="7"/>
        <v>-2.4844038689440531</v>
      </c>
      <c r="M64" s="12">
        <f>2^-L64</f>
        <v>5.5960306679970362</v>
      </c>
      <c r="N64" s="12"/>
    </row>
    <row r="65" spans="1:15">
      <c r="A65" s="9"/>
      <c r="B65" s="9"/>
      <c r="C65" s="9"/>
      <c r="D65" s="5"/>
      <c r="E65" s="9" t="s">
        <v>28</v>
      </c>
      <c r="F65" s="10">
        <v>23.895349168337798</v>
      </c>
      <c r="H65" s="10">
        <v>23.895349168337798</v>
      </c>
      <c r="K65" s="12">
        <f>H65-I26</f>
        <v>-3.1000179782280028</v>
      </c>
      <c r="L65" s="12">
        <f t="shared" si="7"/>
        <v>-2.3778649488010544</v>
      </c>
      <c r="M65" s="12">
        <f>2^-L65</f>
        <v>5.1976696713301642</v>
      </c>
    </row>
    <row r="66" spans="1:15">
      <c r="A66" s="9"/>
      <c r="B66" s="9"/>
      <c r="C66" s="9"/>
      <c r="D66" s="5"/>
      <c r="E66" s="9" t="s">
        <v>28</v>
      </c>
      <c r="F66" s="10">
        <v>24.046741118385999</v>
      </c>
      <c r="H66" s="10">
        <v>24.046741118385999</v>
      </c>
      <c r="K66" s="12">
        <f>H66-I26</f>
        <v>-2.9486260281798025</v>
      </c>
      <c r="L66" s="12">
        <f t="shared" si="7"/>
        <v>-2.226472998752854</v>
      </c>
      <c r="M66" s="12">
        <f>2^-L66</f>
        <v>4.6798847412038507</v>
      </c>
    </row>
    <row r="67" spans="1:15" ht="21">
      <c r="A67" s="15"/>
      <c r="B67" s="5"/>
      <c r="C67" s="5"/>
      <c r="D67" s="5"/>
      <c r="E67" s="5"/>
      <c r="F67" s="7"/>
      <c r="H67" s="11"/>
      <c r="I67" s="11"/>
      <c r="K67" s="12"/>
      <c r="L67" s="12"/>
      <c r="M67" s="12"/>
    </row>
    <row r="68" spans="1:15">
      <c r="A68" s="5"/>
      <c r="B68" s="5"/>
      <c r="C68" s="5"/>
      <c r="D68" s="5"/>
      <c r="E68" s="5"/>
      <c r="F68" s="7"/>
      <c r="H68" s="11"/>
    </row>
    <row r="69" spans="1:15">
      <c r="A69" s="5"/>
      <c r="B69" s="5"/>
      <c r="C69" s="5"/>
      <c r="D69" s="5"/>
      <c r="E69" s="5"/>
      <c r="F69" s="7"/>
      <c r="H69" s="11"/>
    </row>
    <row r="70" spans="1:15">
      <c r="A70" s="5"/>
      <c r="B70" s="5"/>
      <c r="C70" s="5"/>
      <c r="D70" s="5"/>
      <c r="E70" s="5"/>
      <c r="F70" s="7"/>
      <c r="H70" s="11"/>
      <c r="I70" s="11"/>
      <c r="K70" s="12"/>
      <c r="L70" s="12"/>
      <c r="M70" s="12"/>
    </row>
    <row r="71" spans="1:15">
      <c r="A71" s="5"/>
      <c r="B71" s="5"/>
      <c r="C71" s="5"/>
      <c r="D71" s="5"/>
      <c r="E71" s="9"/>
      <c r="F71" s="7"/>
      <c r="H71" s="11"/>
    </row>
    <row r="72" spans="1:15">
      <c r="A72" s="5"/>
      <c r="B72" s="5"/>
      <c r="C72" s="5"/>
      <c r="D72" s="5"/>
      <c r="E72" s="9"/>
      <c r="F72" s="7"/>
      <c r="H72" s="11"/>
    </row>
    <row r="73" spans="1:15" ht="21">
      <c r="A73" s="15"/>
      <c r="B73" s="15"/>
      <c r="C73" s="15"/>
      <c r="D73" s="15"/>
      <c r="E73" s="9"/>
      <c r="F73" s="15"/>
      <c r="G73" s="15"/>
      <c r="H73" s="11"/>
      <c r="I73" s="15"/>
      <c r="J73" s="15"/>
      <c r="K73" s="15"/>
      <c r="L73" s="15"/>
      <c r="M73" s="15"/>
      <c r="N73" s="15"/>
      <c r="O73" s="15"/>
    </row>
    <row r="74" spans="1:15">
      <c r="A74" s="9"/>
      <c r="B74" s="9"/>
      <c r="C74" s="9"/>
      <c r="D74" s="5"/>
      <c r="E74" s="9"/>
      <c r="F74" s="13"/>
      <c r="H74" s="13"/>
      <c r="I74" s="11"/>
      <c r="K74" s="12"/>
    </row>
    <row r="75" spans="1:15">
      <c r="A75" s="9"/>
      <c r="B75" s="9"/>
      <c r="C75" s="9"/>
      <c r="D75" s="5"/>
      <c r="E75" s="9"/>
      <c r="F75" s="13"/>
      <c r="H75" s="13"/>
    </row>
    <row r="76" spans="1:15">
      <c r="A76" s="9"/>
      <c r="B76" s="9"/>
      <c r="C76" s="9"/>
      <c r="D76" s="5"/>
      <c r="E76" s="9"/>
      <c r="F76" s="13"/>
      <c r="H76" s="13"/>
    </row>
    <row r="77" spans="1:15">
      <c r="A77" s="9"/>
      <c r="B77" s="9"/>
      <c r="C77" s="9"/>
      <c r="D77" s="5"/>
      <c r="E77" s="9"/>
      <c r="F77" s="13"/>
      <c r="H77" s="13"/>
      <c r="I77" s="11"/>
      <c r="K77" s="12"/>
      <c r="L77" s="12"/>
      <c r="M77" s="12"/>
    </row>
    <row r="78" spans="1:15">
      <c r="A78" s="9"/>
      <c r="B78" s="9"/>
      <c r="C78" s="9"/>
      <c r="D78" s="5"/>
      <c r="E78" s="9"/>
      <c r="F78" s="13"/>
      <c r="H78" s="13"/>
      <c r="K78" s="12"/>
      <c r="L78" s="12"/>
      <c r="M78" s="12"/>
    </row>
    <row r="79" spans="1:15">
      <c r="A79" s="9"/>
      <c r="B79" s="9"/>
      <c r="C79" s="9"/>
      <c r="D79" s="5"/>
      <c r="E79" s="9"/>
      <c r="F79" s="13"/>
      <c r="H79" s="13"/>
      <c r="K79" s="12"/>
      <c r="L79" s="12"/>
      <c r="M79" s="12"/>
    </row>
    <row r="80" spans="1:15">
      <c r="A80" s="9"/>
      <c r="B80" s="9"/>
      <c r="C80" s="9"/>
      <c r="D80" s="5"/>
      <c r="E80" s="9"/>
      <c r="F80" s="13"/>
      <c r="H80" s="11"/>
      <c r="I80" s="11"/>
      <c r="K80" s="12"/>
      <c r="L80" s="12"/>
      <c r="M80" s="12"/>
    </row>
    <row r="81" spans="1:15">
      <c r="A81" s="9"/>
      <c r="B81" s="9"/>
      <c r="C81" s="9"/>
      <c r="D81" s="5"/>
      <c r="E81" s="9"/>
      <c r="F81" s="13"/>
      <c r="H81" s="11"/>
      <c r="K81" s="12"/>
    </row>
    <row r="82" spans="1:15">
      <c r="A82" s="9"/>
      <c r="B82" s="9"/>
      <c r="C82" s="9"/>
      <c r="D82" s="5"/>
      <c r="E82" s="9"/>
      <c r="F82" s="13"/>
      <c r="H82" s="11"/>
      <c r="K82" s="12"/>
    </row>
    <row r="83" spans="1:15">
      <c r="A83" s="9"/>
      <c r="B83" s="9"/>
      <c r="C83" s="9"/>
      <c r="D83" s="5"/>
      <c r="E83" s="9"/>
      <c r="F83" s="13"/>
      <c r="H83" s="13"/>
      <c r="I83" s="11"/>
      <c r="K83" s="12"/>
      <c r="L83" s="12"/>
      <c r="M83" s="12"/>
      <c r="N83" s="12"/>
    </row>
    <row r="84" spans="1:15">
      <c r="A84" s="9"/>
      <c r="B84" s="9"/>
      <c r="C84" s="9"/>
      <c r="D84" s="5"/>
      <c r="E84" s="9"/>
      <c r="F84" s="13"/>
      <c r="H84" s="13"/>
      <c r="K84" s="12"/>
      <c r="L84" s="12"/>
      <c r="M84" s="12"/>
    </row>
    <row r="85" spans="1:15">
      <c r="A85" s="9"/>
      <c r="B85" s="9"/>
      <c r="C85" s="9"/>
      <c r="D85" s="5"/>
      <c r="E85" s="9"/>
      <c r="F85" s="13"/>
      <c r="H85" s="13"/>
      <c r="K85" s="12"/>
      <c r="L85" s="12"/>
      <c r="M85" s="12"/>
    </row>
    <row r="86" spans="1:15">
      <c r="A86" s="5"/>
      <c r="B86" s="5"/>
      <c r="C86" s="5"/>
      <c r="D86" s="5"/>
      <c r="E86" s="5"/>
      <c r="F86" s="7"/>
      <c r="H86" s="11"/>
      <c r="I86" s="11"/>
    </row>
    <row r="87" spans="1:15">
      <c r="A87" s="5"/>
      <c r="B87" s="5"/>
      <c r="C87" s="5"/>
      <c r="D87" s="5"/>
      <c r="E87" s="5"/>
      <c r="F87" s="7"/>
      <c r="H87" s="11"/>
    </row>
    <row r="88" spans="1:15" ht="21">
      <c r="A88" s="15"/>
      <c r="B88" s="5"/>
      <c r="C88" s="5"/>
      <c r="D88" s="5"/>
      <c r="E88" s="5"/>
      <c r="F88" s="7"/>
      <c r="H88" s="11"/>
    </row>
    <row r="89" spans="1:15">
      <c r="A89" s="5"/>
      <c r="B89" s="5"/>
      <c r="C89" s="5"/>
      <c r="D89" s="5"/>
      <c r="E89" s="5"/>
      <c r="F89" s="7"/>
      <c r="H89" s="11"/>
      <c r="I89" s="11"/>
    </row>
    <row r="90" spans="1:15">
      <c r="A90" s="5"/>
      <c r="B90" s="5"/>
      <c r="C90" s="5"/>
      <c r="D90" s="5"/>
      <c r="E90" s="9"/>
      <c r="F90" s="10"/>
      <c r="H90" s="10"/>
      <c r="I90" s="11"/>
      <c r="K90" s="12"/>
      <c r="O90" s="11"/>
    </row>
    <row r="91" spans="1:15">
      <c r="A91" s="5"/>
      <c r="B91" s="5"/>
      <c r="C91" s="5"/>
      <c r="D91" s="5"/>
      <c r="E91" s="9"/>
      <c r="F91" s="10"/>
      <c r="H91" s="10"/>
      <c r="O91" s="11"/>
    </row>
    <row r="92" spans="1:15">
      <c r="E92" s="9"/>
      <c r="F92" s="10"/>
      <c r="H92" s="10"/>
      <c r="O92" s="11"/>
    </row>
    <row r="93" spans="1:15">
      <c r="E93" s="9"/>
      <c r="F93" s="10"/>
      <c r="H93" s="10"/>
      <c r="I93" s="11"/>
      <c r="K93" s="12"/>
      <c r="L93" s="12"/>
      <c r="M93" s="12"/>
    </row>
    <row r="94" spans="1:15">
      <c r="E94" s="9"/>
      <c r="F94" s="10"/>
      <c r="H94" s="10"/>
      <c r="K94" s="12"/>
      <c r="L94" s="12"/>
      <c r="M94" s="12"/>
    </row>
    <row r="95" spans="1:15">
      <c r="E95" s="9"/>
      <c r="F95" s="10"/>
      <c r="H95" s="10"/>
      <c r="K95" s="12"/>
      <c r="L95" s="12"/>
      <c r="M95" s="12"/>
    </row>
    <row r="96" spans="1:15">
      <c r="E96" s="9"/>
      <c r="F96" s="10"/>
      <c r="H96" s="10"/>
      <c r="I96" s="11"/>
      <c r="K96" s="12"/>
      <c r="L96" s="12"/>
      <c r="M96" s="12"/>
      <c r="O96" s="11"/>
    </row>
    <row r="97" spans="1:15">
      <c r="E97" s="9"/>
      <c r="F97" s="10"/>
      <c r="H97" s="10"/>
      <c r="K97" s="12"/>
      <c r="L97" s="12"/>
      <c r="M97" s="12"/>
      <c r="O97" s="11"/>
    </row>
    <row r="98" spans="1:15">
      <c r="E98" s="9"/>
      <c r="F98" s="10"/>
      <c r="H98" s="10"/>
      <c r="K98" s="12"/>
      <c r="L98" s="12"/>
      <c r="M98" s="12"/>
      <c r="O98" s="11"/>
    </row>
    <row r="99" spans="1:15">
      <c r="E99" s="9"/>
      <c r="F99" s="10"/>
      <c r="H99" s="10"/>
      <c r="I99" s="11"/>
      <c r="K99" s="12"/>
      <c r="L99" s="12"/>
      <c r="M99" s="12"/>
    </row>
    <row r="100" spans="1:15">
      <c r="E100" s="9"/>
      <c r="F100" s="10"/>
      <c r="H100" s="10"/>
      <c r="K100" s="12"/>
      <c r="L100" s="12"/>
      <c r="M100" s="12"/>
    </row>
    <row r="101" spans="1:15">
      <c r="E101" s="9"/>
      <c r="F101" s="10"/>
      <c r="H101" s="10"/>
      <c r="K101" s="12"/>
      <c r="L101" s="12"/>
      <c r="M101" s="12"/>
    </row>
    <row r="103" spans="1:15" ht="21">
      <c r="A103" s="15"/>
    </row>
    <row r="104" spans="1:15">
      <c r="E104" s="9"/>
      <c r="F104" s="10"/>
      <c r="H104" s="11"/>
      <c r="I104" s="11"/>
      <c r="K104" s="12"/>
      <c r="O104" s="11"/>
    </row>
    <row r="105" spans="1:15">
      <c r="E105" s="9"/>
      <c r="F105" s="10"/>
      <c r="H105" s="11"/>
      <c r="O105" s="11"/>
    </row>
    <row r="106" spans="1:15">
      <c r="E106" s="9"/>
      <c r="F106" s="10"/>
      <c r="H106" s="11"/>
      <c r="O106" s="11"/>
    </row>
    <row r="107" spans="1:15">
      <c r="E107" s="9"/>
      <c r="F107" s="10"/>
      <c r="H107" s="11"/>
      <c r="I107" s="11"/>
      <c r="K107" s="12"/>
      <c r="L107" s="12"/>
      <c r="M107" s="12"/>
    </row>
    <row r="108" spans="1:15">
      <c r="E108" s="9"/>
      <c r="F108" s="10"/>
      <c r="H108" s="11"/>
      <c r="K108" s="12"/>
      <c r="L108" s="12"/>
      <c r="M108" s="12"/>
    </row>
    <row r="109" spans="1:15">
      <c r="E109" s="9"/>
      <c r="F109" s="10"/>
      <c r="H109" s="11"/>
      <c r="K109" s="12"/>
      <c r="L109" s="12"/>
      <c r="M109" s="12"/>
    </row>
    <row r="110" spans="1:15">
      <c r="E110" s="9"/>
      <c r="F110" s="10"/>
      <c r="H110" s="11"/>
      <c r="I110" s="11"/>
      <c r="K110" s="12"/>
      <c r="L110" s="12"/>
      <c r="M110" s="12"/>
      <c r="O110" s="11"/>
    </row>
    <row r="111" spans="1:15">
      <c r="E111" s="9"/>
      <c r="F111" s="10"/>
      <c r="H111" s="11"/>
      <c r="K111" s="12"/>
      <c r="L111" s="12"/>
      <c r="M111" s="12"/>
      <c r="O111" s="11"/>
    </row>
    <row r="112" spans="1:15">
      <c r="E112" s="9"/>
      <c r="F112" s="10"/>
      <c r="H112" s="11"/>
      <c r="K112" s="12"/>
      <c r="L112" s="12"/>
      <c r="M112" s="12"/>
      <c r="O112" s="11"/>
    </row>
    <row r="113" spans="5:13">
      <c r="E113" s="9"/>
      <c r="F113" s="10"/>
      <c r="H113" s="11"/>
      <c r="I113" s="11"/>
      <c r="K113" s="12"/>
      <c r="L113" s="12"/>
      <c r="M113" s="12"/>
    </row>
    <row r="114" spans="5:13">
      <c r="E114" s="9"/>
      <c r="F114" s="10"/>
      <c r="H114" s="11"/>
      <c r="K114" s="12"/>
      <c r="L114" s="12"/>
      <c r="M114" s="12"/>
    </row>
    <row r="115" spans="5:13">
      <c r="E115" s="9"/>
      <c r="F115" s="10"/>
      <c r="H115" s="11"/>
      <c r="K115" s="12"/>
      <c r="L115" s="12"/>
      <c r="M115" s="12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A660-8976-4997-94D7-9018AF2E3BC1}">
  <dimension ref="A1:Q115"/>
  <sheetViews>
    <sheetView topLeftCell="A43" workbookViewId="0">
      <selection activeCell="B45" sqref="B45:N52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/>
      <c r="B3" s="5"/>
      <c r="C3" s="5"/>
      <c r="D3" s="5"/>
      <c r="E3" s="5"/>
      <c r="F3" s="6"/>
      <c r="G3" s="7"/>
      <c r="J3" s="7"/>
    </row>
    <row r="4" spans="1:15">
      <c r="A4" s="5"/>
      <c r="B4" s="5"/>
      <c r="C4" s="5"/>
      <c r="D4" s="5"/>
      <c r="E4" s="5"/>
      <c r="F4" s="6"/>
      <c r="G4" s="7"/>
      <c r="J4" s="7"/>
    </row>
    <row r="5" spans="1:15">
      <c r="A5" s="5"/>
      <c r="B5" s="5"/>
      <c r="C5" s="5"/>
      <c r="D5" s="5"/>
      <c r="E5" s="5"/>
      <c r="F5" s="6"/>
      <c r="G5" s="7"/>
      <c r="J5" s="7"/>
    </row>
    <row r="6" spans="1:15">
      <c r="A6" s="5"/>
      <c r="B6" s="5"/>
      <c r="C6" s="5"/>
      <c r="D6" s="5"/>
      <c r="E6" s="5"/>
      <c r="F6" s="6"/>
      <c r="G6" s="7"/>
      <c r="J6" s="7"/>
    </row>
    <row r="7" spans="1:15">
      <c r="A7" s="5"/>
      <c r="B7" s="5"/>
      <c r="C7" s="5"/>
      <c r="D7" s="5"/>
      <c r="E7" s="5"/>
      <c r="F7" s="6"/>
      <c r="G7" s="7"/>
      <c r="J7" s="7"/>
    </row>
    <row r="8" spans="1:15">
      <c r="A8" s="5"/>
      <c r="B8" s="5"/>
      <c r="C8" s="5"/>
      <c r="D8" s="5"/>
      <c r="E8" s="5"/>
      <c r="F8" s="6"/>
      <c r="G8" s="7"/>
      <c r="J8" s="7"/>
    </row>
    <row r="9" spans="1:15">
      <c r="A9" s="5"/>
      <c r="B9" s="5"/>
      <c r="C9" s="5"/>
      <c r="D9" s="5"/>
      <c r="E9" s="5"/>
      <c r="F9" s="6"/>
      <c r="G9" s="7"/>
      <c r="J9" s="7"/>
    </row>
    <row r="10" spans="1:15">
      <c r="A10" s="5"/>
      <c r="B10" s="5"/>
      <c r="C10" s="5"/>
      <c r="D10" s="5"/>
      <c r="E10" s="5"/>
      <c r="F10" s="6"/>
      <c r="G10" s="7"/>
      <c r="J10" s="7"/>
    </row>
    <row r="11" spans="1:15">
      <c r="A11" s="5"/>
      <c r="B11" s="5"/>
      <c r="C11" s="5"/>
      <c r="D11" s="5"/>
      <c r="E11" s="5"/>
      <c r="F11" s="6"/>
      <c r="G11" s="7"/>
      <c r="J11" s="7"/>
    </row>
    <row r="12" spans="1:15">
      <c r="A12" s="5"/>
      <c r="B12" s="5"/>
      <c r="C12" s="5"/>
      <c r="D12" s="5"/>
      <c r="E12" s="5"/>
      <c r="F12" s="6"/>
      <c r="G12" s="7"/>
      <c r="J12" s="7"/>
    </row>
    <row r="13" spans="1:15">
      <c r="A13" s="5"/>
      <c r="B13" s="5"/>
      <c r="C13" s="5"/>
      <c r="D13" s="5"/>
      <c r="E13" s="5"/>
      <c r="F13" s="6"/>
      <c r="G13" s="7"/>
      <c r="J13" s="7"/>
    </row>
    <row r="14" spans="1:15">
      <c r="A14" s="5"/>
      <c r="B14" s="5"/>
      <c r="C14" s="5"/>
      <c r="D14" s="5"/>
      <c r="E14" s="5"/>
      <c r="F14" s="6"/>
      <c r="G14" s="7"/>
      <c r="J14" s="7"/>
    </row>
    <row r="15" spans="1:15" ht="23.25">
      <c r="A15" s="4" t="s">
        <v>15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1">
      <c r="A16" s="8" t="s">
        <v>16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9" t="s">
        <v>17</v>
      </c>
      <c r="B17" s="9" t="s">
        <v>18</v>
      </c>
      <c r="C17" s="9" t="s">
        <v>16</v>
      </c>
      <c r="D17" s="5"/>
      <c r="E17" s="9" t="s">
        <v>19</v>
      </c>
      <c r="F17" s="10">
        <v>27.608607797555699</v>
      </c>
      <c r="G17">
        <v>2.0099999999999998</v>
      </c>
      <c r="H17" s="11">
        <f>LOG($G$17^F17,2)</f>
        <v>27.807265573731122</v>
      </c>
      <c r="I17" s="11">
        <f>AVERAGE(H17:H19)</f>
        <v>27.677053156664289</v>
      </c>
      <c r="J17">
        <f>STDEV(H17:H19)</f>
        <v>0.13620584128970581</v>
      </c>
      <c r="K17" s="12"/>
    </row>
    <row r="18" spans="1:15">
      <c r="A18" s="9" t="s">
        <v>20</v>
      </c>
      <c r="B18" s="9" t="s">
        <v>18</v>
      </c>
      <c r="C18" s="9" t="s">
        <v>16</v>
      </c>
      <c r="D18" s="5"/>
      <c r="E18" s="9" t="s">
        <v>19</v>
      </c>
      <c r="F18" s="10">
        <v>27.490529744834699</v>
      </c>
      <c r="H18" s="11">
        <f t="shared" ref="H18:H31" si="0">LOG($G$17^F18,2)</f>
        <v>27.688337890215962</v>
      </c>
    </row>
    <row r="19" spans="1:15">
      <c r="A19" s="9" t="s">
        <v>21</v>
      </c>
      <c r="B19" s="9" t="s">
        <v>18</v>
      </c>
      <c r="C19" s="9" t="s">
        <v>16</v>
      </c>
      <c r="D19" s="5"/>
      <c r="E19" s="9" t="s">
        <v>19</v>
      </c>
      <c r="F19" s="10">
        <v>27.338839349119901</v>
      </c>
      <c r="H19" s="11">
        <f t="shared" si="0"/>
        <v>27.535556006045791</v>
      </c>
    </row>
    <row r="20" spans="1:15">
      <c r="A20" s="9" t="s">
        <v>22</v>
      </c>
      <c r="B20" s="9" t="s">
        <v>18</v>
      </c>
      <c r="C20" s="9" t="s">
        <v>16</v>
      </c>
      <c r="D20" s="5"/>
      <c r="E20" s="9" t="s">
        <v>23</v>
      </c>
      <c r="F20" s="10">
        <v>27.182190964713399</v>
      </c>
      <c r="H20" s="11">
        <f t="shared" si="0"/>
        <v>27.377780457969333</v>
      </c>
      <c r="I20" s="11">
        <f>AVERAGE(H20:H22)</f>
        <v>27.386178683108284</v>
      </c>
      <c r="J20">
        <f>STDEV(H20:H22)</f>
        <v>2.0833573568213085E-2</v>
      </c>
      <c r="K20" s="12"/>
      <c r="L20" s="11">
        <f>I20-I17</f>
        <v>-0.2908744735560056</v>
      </c>
      <c r="M20" s="11">
        <f>2^L20</f>
        <v>0.81740644654023564</v>
      </c>
    </row>
    <row r="21" spans="1:15">
      <c r="A21" s="9" t="s">
        <v>24</v>
      </c>
      <c r="B21" s="9" t="s">
        <v>18</v>
      </c>
      <c r="C21" s="9" t="s">
        <v>16</v>
      </c>
      <c r="D21" s="5"/>
      <c r="E21" s="9" t="s">
        <v>23</v>
      </c>
      <c r="F21" s="10">
        <v>27.214081643973099</v>
      </c>
      <c r="H21" s="11">
        <f t="shared" si="0"/>
        <v>27.409900606656425</v>
      </c>
    </row>
    <row r="22" spans="1:15">
      <c r="A22" s="9" t="s">
        <v>25</v>
      </c>
      <c r="B22" s="9" t="s">
        <v>18</v>
      </c>
      <c r="C22" s="9" t="s">
        <v>16</v>
      </c>
      <c r="D22" s="5"/>
      <c r="E22" s="9" t="s">
        <v>23</v>
      </c>
      <c r="F22" s="10">
        <v>27.175314967689399</v>
      </c>
      <c r="H22" s="11">
        <f t="shared" si="0"/>
        <v>27.37085498469909</v>
      </c>
    </row>
    <row r="23" spans="1:15">
      <c r="A23" s="9"/>
      <c r="B23" s="9"/>
      <c r="C23" s="9"/>
      <c r="D23" s="5"/>
      <c r="E23" s="9" t="s">
        <v>43</v>
      </c>
      <c r="F23" s="10">
        <v>30.4413348996313</v>
      </c>
      <c r="H23" s="11">
        <f>LOG($G$17^F23,2)</f>
        <v>30.660375567647431</v>
      </c>
      <c r="I23" s="11">
        <f>AVERAGE(H23:H25)</f>
        <v>30.921741450501102</v>
      </c>
      <c r="J23">
        <f>STDEV(H23:H25)</f>
        <v>0.33331504128293554</v>
      </c>
      <c r="K23" s="12"/>
      <c r="L23" s="11"/>
      <c r="M23" s="11"/>
    </row>
    <row r="24" spans="1:15">
      <c r="A24" s="9"/>
      <c r="B24" s="9"/>
      <c r="C24" s="9"/>
      <c r="D24" s="5"/>
      <c r="E24" s="9" t="s">
        <v>44</v>
      </c>
      <c r="F24" s="10">
        <v>30.5876579658695</v>
      </c>
      <c r="H24" s="11">
        <f t="shared" si="0"/>
        <v>30.807751501714218</v>
      </c>
    </row>
    <row r="25" spans="1:15">
      <c r="A25" s="9"/>
      <c r="B25" s="9"/>
      <c r="C25" s="9"/>
      <c r="D25" s="5"/>
      <c r="E25" s="9" t="s">
        <v>44</v>
      </c>
      <c r="F25" s="10">
        <v>31.073507813039399</v>
      </c>
      <c r="H25" s="11">
        <f t="shared" si="0"/>
        <v>31.29709728214166</v>
      </c>
    </row>
    <row r="26" spans="1:15">
      <c r="A26" s="9"/>
      <c r="B26" s="9"/>
      <c r="C26" s="9"/>
      <c r="D26" s="5"/>
      <c r="E26" s="9"/>
      <c r="F26" s="10"/>
      <c r="H26" s="11"/>
      <c r="I26" s="11"/>
      <c r="K26" s="12"/>
      <c r="L26" s="12"/>
      <c r="M26" s="12"/>
      <c r="N26" s="12"/>
      <c r="O26" s="13"/>
    </row>
    <row r="27" spans="1:15">
      <c r="A27" s="9"/>
      <c r="B27" s="9"/>
      <c r="C27" s="9"/>
      <c r="D27" s="5"/>
      <c r="E27" s="9"/>
      <c r="F27" s="10"/>
      <c r="H27" s="11"/>
      <c r="O27" s="13"/>
    </row>
    <row r="28" spans="1:15">
      <c r="A28" s="9"/>
      <c r="B28" s="9"/>
      <c r="C28" s="9"/>
      <c r="D28" s="5"/>
      <c r="E28" s="9"/>
      <c r="F28" s="10"/>
      <c r="H28" s="11"/>
      <c r="O28" s="13"/>
    </row>
    <row r="29" spans="1:15">
      <c r="A29" s="5"/>
      <c r="B29" s="5"/>
      <c r="C29" s="5"/>
      <c r="D29" s="5"/>
      <c r="E29" s="14"/>
      <c r="F29" s="10"/>
      <c r="H29" s="11"/>
      <c r="I29" s="11"/>
      <c r="K29" s="12"/>
      <c r="L29" s="12"/>
      <c r="M29" s="12"/>
      <c r="O29" s="13"/>
    </row>
    <row r="30" spans="1:15">
      <c r="A30" s="5"/>
      <c r="B30" s="5"/>
      <c r="C30" s="5"/>
      <c r="D30" s="5"/>
      <c r="E30" s="14"/>
      <c r="F30" s="10"/>
      <c r="H30" s="11"/>
      <c r="O30" s="13"/>
    </row>
    <row r="31" spans="1:15">
      <c r="A31" s="5"/>
      <c r="B31" s="5"/>
      <c r="C31" s="5"/>
      <c r="D31" s="5"/>
      <c r="E31" s="14"/>
      <c r="F31" s="10"/>
      <c r="H31" s="11"/>
      <c r="O31" s="13"/>
    </row>
    <row r="32" spans="1:15">
      <c r="A32" s="5"/>
      <c r="B32" s="5"/>
      <c r="C32" s="5"/>
      <c r="D32" s="5"/>
      <c r="E32" s="5"/>
      <c r="F32" s="7"/>
      <c r="H32" s="11"/>
      <c r="I32" s="11"/>
      <c r="K32" s="12"/>
      <c r="L32" s="12"/>
      <c r="M32" s="12"/>
    </row>
    <row r="33" spans="1:15">
      <c r="A33" s="5"/>
      <c r="B33" s="5"/>
      <c r="C33" s="5"/>
      <c r="D33" s="5"/>
      <c r="E33" s="5"/>
      <c r="F33" s="7"/>
      <c r="H33" s="11"/>
    </row>
    <row r="34" spans="1:15">
      <c r="A34" s="5"/>
      <c r="B34" s="5"/>
      <c r="C34" s="5"/>
      <c r="D34" s="5"/>
      <c r="E34" s="5"/>
      <c r="F34" s="7"/>
      <c r="H34" s="11"/>
    </row>
    <row r="35" spans="1:15" ht="21">
      <c r="A35" s="8" t="s">
        <v>29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9" t="s">
        <v>30</v>
      </c>
      <c r="B36" s="9" t="s">
        <v>18</v>
      </c>
      <c r="C36" s="9" t="s">
        <v>29</v>
      </c>
      <c r="D36" s="5"/>
      <c r="E36" s="9" t="s">
        <v>19</v>
      </c>
      <c r="F36" s="10">
        <v>25.465808804093601</v>
      </c>
      <c r="H36" s="11">
        <f>LOG(1.98^F36, 2)</f>
        <v>25.096565534496172</v>
      </c>
      <c r="I36" s="11">
        <f>AVERAGE(H36:H37)</f>
        <v>24.982866253145772</v>
      </c>
      <c r="J36">
        <f>STDEV(H36:H38)</f>
        <v>0.18733649918196435</v>
      </c>
      <c r="K36" s="12">
        <f>I36-I17</f>
        <v>-2.6941869035185171</v>
      </c>
      <c r="O36" s="11">
        <f>H36-I17</f>
        <v>-2.5804876221681177</v>
      </c>
    </row>
    <row r="37" spans="1:15">
      <c r="A37" s="9" t="s">
        <v>31</v>
      </c>
      <c r="B37" s="9" t="s">
        <v>18</v>
      </c>
      <c r="C37" s="9" t="s">
        <v>29</v>
      </c>
      <c r="D37" s="5"/>
      <c r="E37" s="9" t="s">
        <v>19</v>
      </c>
      <c r="F37" s="10">
        <v>25.235064548984099</v>
      </c>
      <c r="H37" s="11">
        <f t="shared" ref="H37:H85" si="1">LOG(1.98^F37, 2)</f>
        <v>24.869166971795376</v>
      </c>
      <c r="K37" s="12"/>
      <c r="O37" s="11">
        <f>H37-I17</f>
        <v>-2.8078861848689129</v>
      </c>
    </row>
    <row r="38" spans="1:15">
      <c r="A38" s="9" t="s">
        <v>32</v>
      </c>
      <c r="B38" s="9" t="s">
        <v>18</v>
      </c>
      <c r="C38" s="9" t="s">
        <v>29</v>
      </c>
      <c r="D38" s="5"/>
      <c r="E38" s="9" t="s">
        <v>19</v>
      </c>
      <c r="F38" s="10">
        <v>25.088762085594102</v>
      </c>
      <c r="H38" s="11">
        <f t="shared" si="1"/>
        <v>24.724985831169867</v>
      </c>
      <c r="K38" s="12"/>
      <c r="O38" s="11">
        <f>H38-I17</f>
        <v>-2.9520673254944221</v>
      </c>
    </row>
    <row r="39" spans="1:15">
      <c r="A39" s="9" t="s">
        <v>33</v>
      </c>
      <c r="B39" s="9" t="s">
        <v>18</v>
      </c>
      <c r="C39" s="9" t="s">
        <v>29</v>
      </c>
      <c r="D39" s="5"/>
      <c r="E39" s="9" t="s">
        <v>23</v>
      </c>
      <c r="F39" s="10">
        <v>25.4440473234982</v>
      </c>
      <c r="H39" s="11">
        <f t="shared" si="1"/>
        <v>25.075119586005329</v>
      </c>
      <c r="I39" s="11">
        <f>AVERAGE(H39:H41)</f>
        <v>25.074831796919657</v>
      </c>
      <c r="J39" s="11">
        <f>AVERAGE(I39:I41)</f>
        <v>25.074831796919657</v>
      </c>
      <c r="K39" s="12">
        <f>H39-I20</f>
        <v>-2.3110590971029552</v>
      </c>
      <c r="L39" s="12">
        <f>K39-$K$36</f>
        <v>0.38312780641556188</v>
      </c>
      <c r="M39" s="12">
        <f>2^-L39</f>
        <v>0.76677339940228473</v>
      </c>
    </row>
    <row r="40" spans="1:15">
      <c r="A40" s="9" t="s">
        <v>34</v>
      </c>
      <c r="B40" s="9" t="s">
        <v>18</v>
      </c>
      <c r="C40" s="9" t="s">
        <v>29</v>
      </c>
      <c r="D40" s="5"/>
      <c r="E40" s="9" t="s">
        <v>23</v>
      </c>
      <c r="F40" s="10">
        <v>25.4850597449026</v>
      </c>
      <c r="H40" s="11">
        <f t="shared" si="1"/>
        <v>25.115537344947214</v>
      </c>
      <c r="K40" s="12">
        <f>H40-I20</f>
        <v>-2.2706413381610702</v>
      </c>
      <c r="L40" s="12">
        <f t="shared" ref="L40:L50" si="2">K40-$K$36</f>
        <v>0.42354556535744692</v>
      </c>
      <c r="M40" s="12">
        <f t="shared" ref="M40:M50" si="3">2^-L40</f>
        <v>0.74559000988032198</v>
      </c>
    </row>
    <row r="41" spans="1:15">
      <c r="A41" s="9" t="s">
        <v>35</v>
      </c>
      <c r="B41" s="9" t="s">
        <v>18</v>
      </c>
      <c r="C41" s="9" t="s">
        <v>29</v>
      </c>
      <c r="D41" s="5"/>
      <c r="E41" s="9" t="s">
        <v>23</v>
      </c>
      <c r="F41" s="10">
        <v>25.4021588322003</v>
      </c>
      <c r="H41" s="11">
        <f t="shared" si="1"/>
        <v>25.033838459806429</v>
      </c>
      <c r="K41" s="12">
        <f>H41-I20</f>
        <v>-2.3523402233018551</v>
      </c>
      <c r="L41" s="12">
        <f t="shared" si="2"/>
        <v>0.34184668021666198</v>
      </c>
      <c r="M41" s="12">
        <f t="shared" si="3"/>
        <v>0.7890306891939145</v>
      </c>
    </row>
    <row r="42" spans="1:15">
      <c r="A42" s="9"/>
      <c r="B42" s="9"/>
      <c r="C42" s="9"/>
      <c r="D42" s="5"/>
      <c r="E42" s="9" t="s">
        <v>43</v>
      </c>
      <c r="F42" s="10">
        <v>26.111906795679499</v>
      </c>
      <c r="H42" s="11">
        <f t="shared" si="1"/>
        <v>25.733295383223194</v>
      </c>
      <c r="I42" s="11">
        <f>AVERAGE(H42:H44)</f>
        <v>25.72734189684391</v>
      </c>
      <c r="J42" s="11">
        <f>AVERAGE(I42:I44)</f>
        <v>25.72734189684391</v>
      </c>
      <c r="K42" s="12">
        <f>H42-$I$23</f>
        <v>-5.1884460672779085</v>
      </c>
      <c r="L42" s="12">
        <f t="shared" si="2"/>
        <v>-2.4942591637593914</v>
      </c>
      <c r="M42" s="12">
        <f t="shared" si="3"/>
        <v>5.6343889706534425</v>
      </c>
      <c r="O42" s="11">
        <f>H42-$I$23</f>
        <v>-5.1884460672779085</v>
      </c>
    </row>
    <row r="43" spans="1:15">
      <c r="A43" s="9"/>
      <c r="B43" s="9"/>
      <c r="C43" s="9"/>
      <c r="D43" s="5"/>
      <c r="E43" s="9" t="s">
        <v>44</v>
      </c>
      <c r="F43" s="10">
        <v>26.048309826225399</v>
      </c>
      <c r="H43" s="11">
        <f t="shared" si="1"/>
        <v>25.670620542460092</v>
      </c>
      <c r="K43" s="12">
        <f>H43-$I$23</f>
        <v>-5.2511209080410097</v>
      </c>
      <c r="L43" s="12">
        <f t="shared" si="2"/>
        <v>-2.5569340045224926</v>
      </c>
      <c r="M43" s="12">
        <f t="shared" si="3"/>
        <v>5.8845577906462445</v>
      </c>
      <c r="O43" s="11">
        <f t="shared" ref="O43:O44" si="4">H43-$I$23</f>
        <v>-5.2511209080410097</v>
      </c>
    </row>
    <row r="44" spans="1:15">
      <c r="A44" s="9"/>
      <c r="B44" s="9"/>
      <c r="C44" s="9"/>
      <c r="D44" s="5"/>
      <c r="E44" s="9" t="s">
        <v>44</v>
      </c>
      <c r="F44" s="10">
        <v>26.157380526838999</v>
      </c>
      <c r="H44" s="11">
        <f t="shared" si="1"/>
        <v>25.778109764848452</v>
      </c>
      <c r="K44" s="12">
        <f>H44-$I$23</f>
        <v>-5.1436316856526503</v>
      </c>
      <c r="L44" s="12">
        <f t="shared" si="2"/>
        <v>-2.4494447821341332</v>
      </c>
      <c r="M44" s="12">
        <f t="shared" si="3"/>
        <v>5.4620585618134694</v>
      </c>
      <c r="O44" s="11">
        <f t="shared" si="4"/>
        <v>-5.1436316856526503</v>
      </c>
    </row>
    <row r="45" spans="1:15">
      <c r="A45" s="9"/>
      <c r="B45" s="9"/>
      <c r="C45" s="9"/>
      <c r="D45" s="5"/>
      <c r="E45" s="9"/>
      <c r="F45" s="10"/>
      <c r="H45" s="11"/>
      <c r="I45" s="11"/>
      <c r="J45" s="11"/>
      <c r="K45" s="12"/>
      <c r="L45" s="12"/>
      <c r="M45" s="12"/>
      <c r="N45" s="12"/>
    </row>
    <row r="46" spans="1:15">
      <c r="A46" s="9"/>
      <c r="B46" s="9"/>
      <c r="C46" s="9"/>
      <c r="D46" s="5"/>
      <c r="E46" s="9"/>
      <c r="F46" s="10"/>
      <c r="H46" s="11"/>
      <c r="K46" s="12"/>
      <c r="L46" s="12"/>
      <c r="M46" s="12"/>
    </row>
    <row r="47" spans="1:15">
      <c r="A47" s="9"/>
      <c r="B47" s="9"/>
      <c r="C47" s="9"/>
      <c r="D47" s="5"/>
      <c r="E47" s="9"/>
      <c r="F47" s="10"/>
      <c r="H47" s="11"/>
      <c r="K47" s="12"/>
      <c r="L47" s="12"/>
      <c r="M47" s="12"/>
    </row>
    <row r="48" spans="1:15">
      <c r="A48" s="5"/>
      <c r="B48" s="5"/>
      <c r="C48" s="5"/>
      <c r="D48" s="5"/>
      <c r="E48" s="14"/>
      <c r="F48" s="10"/>
      <c r="H48" s="11"/>
      <c r="I48" s="11"/>
      <c r="J48" s="11"/>
      <c r="K48" s="12"/>
      <c r="L48" s="12"/>
      <c r="M48" s="12"/>
    </row>
    <row r="49" spans="1:17">
      <c r="A49" s="5"/>
      <c r="B49" s="5"/>
      <c r="C49" s="5"/>
      <c r="D49" s="5"/>
      <c r="E49" s="14"/>
      <c r="F49" s="10"/>
      <c r="H49" s="11"/>
      <c r="K49" s="12"/>
      <c r="L49" s="12"/>
      <c r="M49" s="12"/>
    </row>
    <row r="50" spans="1:17">
      <c r="A50" s="5"/>
      <c r="B50" s="5"/>
      <c r="C50" s="5"/>
      <c r="D50" s="5"/>
      <c r="E50" s="14"/>
      <c r="F50" s="10"/>
      <c r="H50" s="11"/>
      <c r="K50" s="12"/>
      <c r="L50" s="12"/>
      <c r="M50" s="12"/>
    </row>
    <row r="51" spans="1:17">
      <c r="A51" s="5"/>
      <c r="B51" s="5"/>
      <c r="C51" s="5"/>
      <c r="D51" s="5"/>
      <c r="E51" s="5"/>
      <c r="F51" s="7"/>
      <c r="H51" s="11"/>
      <c r="I51" s="11"/>
      <c r="K51" s="12"/>
      <c r="L51" s="12"/>
      <c r="M51" s="12"/>
      <c r="Q51" s="13"/>
    </row>
    <row r="52" spans="1:17">
      <c r="A52" s="5"/>
      <c r="B52" s="5"/>
      <c r="C52" s="5"/>
      <c r="D52" s="5"/>
      <c r="E52" s="5"/>
      <c r="F52" s="7"/>
      <c r="H52" s="11"/>
      <c r="Q52" s="13"/>
    </row>
    <row r="53" spans="1:17">
      <c r="A53" s="5"/>
      <c r="B53" s="5"/>
      <c r="C53" s="5"/>
      <c r="D53" s="5"/>
      <c r="E53" s="5"/>
      <c r="F53" s="7"/>
      <c r="H53" s="11"/>
      <c r="Q53" s="13"/>
    </row>
    <row r="54" spans="1:17" ht="21">
      <c r="A54" s="15">
        <v>1665</v>
      </c>
      <c r="B54" s="15"/>
      <c r="C54" s="15"/>
      <c r="D54" s="15"/>
      <c r="E54" s="15"/>
      <c r="F54" s="15"/>
      <c r="G54" s="15"/>
      <c r="H54" s="11"/>
      <c r="I54" s="15"/>
      <c r="J54" s="15"/>
      <c r="K54" s="15"/>
      <c r="L54" s="15"/>
      <c r="M54" s="15"/>
      <c r="N54" s="15"/>
      <c r="O54" s="15"/>
      <c r="Q54" s="13"/>
    </row>
    <row r="55" spans="1:17">
      <c r="A55" s="9" t="s">
        <v>36</v>
      </c>
      <c r="B55" s="9" t="s">
        <v>18</v>
      </c>
      <c r="C55" s="9" t="s">
        <v>37</v>
      </c>
      <c r="D55" s="5"/>
      <c r="E55" s="9" t="s">
        <v>19</v>
      </c>
      <c r="F55" s="10">
        <v>25.668049487195599</v>
      </c>
      <c r="G55">
        <v>1.94</v>
      </c>
      <c r="H55" s="11">
        <f>LOG(2.04^F55, 2)</f>
        <v>26.401363899589537</v>
      </c>
      <c r="I55" s="11">
        <f>AVERAGE(H55:H57)</f>
        <v>25.922467744170291</v>
      </c>
      <c r="J55">
        <f>STDEV(H55:H57)</f>
        <v>0.41486774511524183</v>
      </c>
      <c r="K55" s="12">
        <f>I55-I17</f>
        <v>-1.7545854124939986</v>
      </c>
      <c r="O55" s="11">
        <f>H55-$I$17</f>
        <v>-1.2756892570747524</v>
      </c>
      <c r="Q55" s="13"/>
    </row>
    <row r="56" spans="1:17">
      <c r="A56" s="9" t="s">
        <v>38</v>
      </c>
      <c r="B56" s="9" t="s">
        <v>18</v>
      </c>
      <c r="C56" s="9" t="s">
        <v>37</v>
      </c>
      <c r="D56" s="5"/>
      <c r="E56" s="9" t="s">
        <v>19</v>
      </c>
      <c r="F56" s="10">
        <v>24.9798126988048</v>
      </c>
      <c r="H56" s="11">
        <f>LOG(2.04^F56, 2)</f>
        <v>25.693464769643786</v>
      </c>
      <c r="O56" s="11">
        <f t="shared" ref="O56:O57" si="5">H56-$I$17</f>
        <v>-1.9835883870205038</v>
      </c>
      <c r="Q56" s="13"/>
    </row>
    <row r="57" spans="1:17">
      <c r="A57" s="9" t="s">
        <v>39</v>
      </c>
      <c r="B57" s="9" t="s">
        <v>18</v>
      </c>
      <c r="C57" s="9" t="s">
        <v>37</v>
      </c>
      <c r="D57" s="5"/>
      <c r="E57" s="9" t="s">
        <v>19</v>
      </c>
      <c r="F57" s="10">
        <v>24.959502730999901</v>
      </c>
      <c r="H57" s="11">
        <f>LOG(2.04^F57, 2)</f>
        <v>25.672574563277557</v>
      </c>
      <c r="O57" s="11">
        <f t="shared" si="5"/>
        <v>-2.0044785933867324</v>
      </c>
    </row>
    <row r="58" spans="1:17">
      <c r="A58" s="9" t="s">
        <v>40</v>
      </c>
      <c r="B58" s="9" t="s">
        <v>18</v>
      </c>
      <c r="C58" s="9" t="s">
        <v>37</v>
      </c>
      <c r="D58" s="5"/>
      <c r="E58" s="9" t="s">
        <v>23</v>
      </c>
      <c r="F58" s="10">
        <v>25.5003415247328</v>
      </c>
      <c r="H58" s="11">
        <f>LOG(2.04^F58, 2)</f>
        <v>26.228864662822531</v>
      </c>
      <c r="I58" s="11">
        <f>AVERAGE(H58:H60)</f>
        <v>26.33787961288952</v>
      </c>
      <c r="J58">
        <f>STDEV(H58:H60)</f>
        <v>0.12182490292083122</v>
      </c>
      <c r="K58" s="12">
        <f>H58-I20</f>
        <v>-1.157314020285753</v>
      </c>
      <c r="L58" s="12">
        <f>K58-K55</f>
        <v>0.59727139220824554</v>
      </c>
      <c r="M58" s="12">
        <f>2^-L58</f>
        <v>0.66100294647500613</v>
      </c>
    </row>
    <row r="59" spans="1:17">
      <c r="A59" s="9" t="s">
        <v>41</v>
      </c>
      <c r="B59" s="9" t="s">
        <v>18</v>
      </c>
      <c r="C59" s="9" t="s">
        <v>37</v>
      </c>
      <c r="D59" s="5"/>
      <c r="E59" s="9" t="s">
        <v>23</v>
      </c>
      <c r="F59" s="10">
        <v>25.584466338631401</v>
      </c>
      <c r="H59" s="11">
        <f>LOG(2.04^F59, 2)</f>
        <v>26.315392851332927</v>
      </c>
      <c r="K59" s="12">
        <f>H59-I20</f>
        <v>-1.0707858317753569</v>
      </c>
      <c r="L59" s="12">
        <f>K59-K55</f>
        <v>0.68379958071864166</v>
      </c>
      <c r="M59" s="12">
        <f>2^-L59</f>
        <v>0.62252359269911617</v>
      </c>
    </row>
    <row r="60" spans="1:17">
      <c r="A60" s="9" t="s">
        <v>42</v>
      </c>
      <c r="B60" s="9" t="s">
        <v>18</v>
      </c>
      <c r="C60" s="9" t="s">
        <v>37</v>
      </c>
      <c r="D60" s="5"/>
      <c r="E60" s="9" t="s">
        <v>23</v>
      </c>
      <c r="F60" s="10">
        <v>25.7341776855557</v>
      </c>
      <c r="H60" s="11">
        <f>LOG(2.04^F60, 2)</f>
        <v>26.46938132451309</v>
      </c>
      <c r="K60" s="12">
        <f>H60-I20</f>
        <v>-0.9167973585951934</v>
      </c>
      <c r="L60" s="12">
        <f>K60-$K$55</f>
        <v>0.83778805389880517</v>
      </c>
      <c r="M60" s="12">
        <f>2^-L60</f>
        <v>0.55950074064611077</v>
      </c>
    </row>
    <row r="61" spans="1:17">
      <c r="A61" s="9"/>
      <c r="B61" s="9"/>
      <c r="C61" s="9"/>
      <c r="D61" s="5"/>
      <c r="E61" s="9" t="s">
        <v>43</v>
      </c>
      <c r="F61" s="10">
        <v>28.0308563168877</v>
      </c>
      <c r="H61" s="11">
        <f t="shared" ref="H61:H66" si="6">LOG(2.04^F61, 2)</f>
        <v>28.831674117210685</v>
      </c>
      <c r="I61" s="11">
        <f>AVERAGE(H61:H63)</f>
        <v>28.853185269337903</v>
      </c>
      <c r="J61">
        <f>STDEV(H61:H63)</f>
        <v>3.9093267408155045E-2</v>
      </c>
      <c r="K61" s="12">
        <f>H61-$I$23</f>
        <v>-2.0900673332904169</v>
      </c>
      <c r="L61" s="12">
        <f t="shared" ref="L61:L66" si="7">K61-$K$55</f>
        <v>-0.33548192079641836</v>
      </c>
      <c r="M61" s="12">
        <f t="shared" ref="M61:M63" si="8">2^-L61</f>
        <v>1.2617988322983924</v>
      </c>
      <c r="O61" s="11">
        <f>H61-$I$23</f>
        <v>-2.0900673332904169</v>
      </c>
    </row>
    <row r="62" spans="1:17">
      <c r="A62" s="9"/>
      <c r="B62" s="9"/>
      <c r="C62" s="9"/>
      <c r="D62" s="5"/>
      <c r="E62" s="9" t="s">
        <v>44</v>
      </c>
      <c r="F62" s="10">
        <v>28.028812321774399</v>
      </c>
      <c r="H62" s="11">
        <f t="shared" si="6"/>
        <v>28.829571726889899</v>
      </c>
      <c r="K62" s="12">
        <f t="shared" ref="K62:K63" si="9">H62-$I$23</f>
        <v>-2.0921697236112031</v>
      </c>
      <c r="L62" s="12">
        <f t="shared" si="7"/>
        <v>-0.33758431111720455</v>
      </c>
      <c r="M62" s="12">
        <f t="shared" si="8"/>
        <v>1.2636389491829194</v>
      </c>
      <c r="O62" s="11">
        <f t="shared" ref="O62:O63" si="10">H62-$I$23</f>
        <v>-2.0921697236112031</v>
      </c>
    </row>
    <row r="63" spans="1:17">
      <c r="A63" s="9"/>
      <c r="B63" s="9"/>
      <c r="C63" s="9"/>
      <c r="D63" s="5"/>
      <c r="E63" s="9" t="s">
        <v>44</v>
      </c>
      <c r="F63" s="10">
        <v>28.0956413112268</v>
      </c>
      <c r="H63" s="11">
        <f t="shared" si="6"/>
        <v>28.898309963913125</v>
      </c>
      <c r="K63" s="12">
        <f t="shared" si="9"/>
        <v>-2.0234314865879774</v>
      </c>
      <c r="L63" s="12">
        <f t="shared" si="7"/>
        <v>-0.26884607409397887</v>
      </c>
      <c r="M63" s="12">
        <f t="shared" si="8"/>
        <v>1.2048437593708581</v>
      </c>
      <c r="O63" s="11">
        <f t="shared" si="10"/>
        <v>-2.0234314865879774</v>
      </c>
    </row>
    <row r="64" spans="1:17">
      <c r="A64" s="9"/>
      <c r="B64" s="9"/>
      <c r="C64" s="9"/>
      <c r="D64" s="5"/>
      <c r="E64" s="9"/>
      <c r="F64" s="10"/>
      <c r="H64" s="11"/>
      <c r="I64" s="11"/>
      <c r="K64" s="12"/>
      <c r="L64" s="12"/>
      <c r="M64" s="12"/>
      <c r="N64" s="12"/>
    </row>
    <row r="65" spans="1:15">
      <c r="A65" s="9"/>
      <c r="B65" s="9"/>
      <c r="C65" s="9"/>
      <c r="D65" s="5"/>
      <c r="E65" s="9"/>
      <c r="F65" s="10"/>
      <c r="H65" s="11"/>
      <c r="K65" s="12"/>
      <c r="L65" s="12"/>
      <c r="M65" s="12"/>
    </row>
    <row r="66" spans="1:15">
      <c r="A66" s="9"/>
      <c r="B66" s="9"/>
      <c r="C66" s="9"/>
      <c r="D66" s="5"/>
      <c r="E66" s="9"/>
      <c r="F66" s="10"/>
      <c r="H66" s="11"/>
      <c r="K66" s="12"/>
      <c r="L66" s="12"/>
      <c r="M66" s="12"/>
    </row>
    <row r="67" spans="1:15" ht="21">
      <c r="A67" s="15"/>
      <c r="B67" s="5"/>
      <c r="C67" s="5"/>
      <c r="D67" s="5"/>
      <c r="E67" s="14"/>
      <c r="F67" s="7"/>
      <c r="H67" s="11"/>
      <c r="I67" s="11"/>
      <c r="K67" s="12"/>
      <c r="L67" s="12"/>
      <c r="M67" s="12"/>
    </row>
    <row r="68" spans="1:15">
      <c r="A68" s="5"/>
      <c r="B68" s="5"/>
      <c r="C68" s="5"/>
      <c r="D68" s="5"/>
      <c r="E68" s="14"/>
      <c r="F68" s="7"/>
      <c r="H68" s="11"/>
    </row>
    <row r="69" spans="1:15">
      <c r="A69" s="5"/>
      <c r="B69" s="5"/>
      <c r="C69" s="5"/>
      <c r="D69" s="5"/>
      <c r="E69" s="14"/>
      <c r="F69" s="7"/>
      <c r="H69" s="11"/>
    </row>
    <row r="70" spans="1:15">
      <c r="A70" s="5"/>
      <c r="B70" s="5"/>
      <c r="C70" s="5"/>
      <c r="D70" s="5"/>
      <c r="E70" s="5"/>
      <c r="F70" s="7"/>
      <c r="H70" s="11"/>
      <c r="I70" s="11"/>
      <c r="K70" s="12"/>
      <c r="L70" s="12"/>
      <c r="M70" s="12"/>
    </row>
    <row r="71" spans="1:15">
      <c r="A71" s="5"/>
      <c r="B71" s="5"/>
      <c r="C71" s="5"/>
      <c r="D71" s="5"/>
      <c r="E71" s="9"/>
      <c r="F71" s="7"/>
      <c r="H71" s="11"/>
    </row>
    <row r="72" spans="1:15">
      <c r="A72" s="5"/>
      <c r="B72" s="5"/>
      <c r="C72" s="5"/>
      <c r="D72" s="5"/>
      <c r="E72" s="9"/>
      <c r="F72" s="7"/>
      <c r="H72" s="11"/>
    </row>
    <row r="73" spans="1:15" ht="21">
      <c r="A73" s="15"/>
      <c r="B73" s="15"/>
      <c r="C73" s="15"/>
      <c r="D73" s="15"/>
      <c r="E73" s="9"/>
      <c r="F73" s="15"/>
      <c r="G73" s="15"/>
      <c r="H73" s="11"/>
      <c r="I73" s="15"/>
      <c r="J73" s="15"/>
      <c r="K73" s="15"/>
      <c r="L73" s="15"/>
      <c r="M73" s="15"/>
      <c r="N73" s="15"/>
      <c r="O73" s="15"/>
    </row>
    <row r="74" spans="1:15">
      <c r="A74" s="9"/>
      <c r="B74" s="9"/>
      <c r="C74" s="9"/>
      <c r="D74" s="5"/>
      <c r="E74" s="9"/>
      <c r="F74" s="13"/>
      <c r="H74" s="13"/>
      <c r="I74" s="11"/>
      <c r="K74" s="12"/>
    </row>
    <row r="75" spans="1:15">
      <c r="A75" s="9"/>
      <c r="B75" s="9"/>
      <c r="C75" s="9"/>
      <c r="D75" s="5"/>
      <c r="E75" s="9"/>
      <c r="F75" s="13"/>
      <c r="H75" s="13"/>
    </row>
    <row r="76" spans="1:15">
      <c r="A76" s="9"/>
      <c r="B76" s="9"/>
      <c r="C76" s="9"/>
      <c r="D76" s="5"/>
      <c r="E76" s="9"/>
      <c r="F76" s="13"/>
      <c r="H76" s="13"/>
    </row>
    <row r="77" spans="1:15">
      <c r="A77" s="9"/>
      <c r="B77" s="9"/>
      <c r="C77" s="9"/>
      <c r="D77" s="5"/>
      <c r="E77" s="9"/>
      <c r="F77" s="13"/>
      <c r="H77" s="13"/>
      <c r="I77" s="11"/>
      <c r="K77" s="12"/>
      <c r="L77" s="12"/>
      <c r="M77" s="12"/>
    </row>
    <row r="78" spans="1:15">
      <c r="A78" s="9"/>
      <c r="B78" s="9"/>
      <c r="C78" s="9"/>
      <c r="D78" s="5"/>
      <c r="E78" s="9"/>
      <c r="F78" s="13"/>
      <c r="H78" s="13"/>
      <c r="K78" s="12"/>
      <c r="L78" s="12"/>
      <c r="M78" s="12"/>
    </row>
    <row r="79" spans="1:15">
      <c r="A79" s="9"/>
      <c r="B79" s="9"/>
      <c r="C79" s="9"/>
      <c r="D79" s="5"/>
      <c r="E79" s="9"/>
      <c r="F79" s="13"/>
      <c r="H79" s="13"/>
      <c r="K79" s="12"/>
      <c r="L79" s="12"/>
      <c r="M79" s="12"/>
    </row>
    <row r="80" spans="1:15">
      <c r="A80" s="9"/>
      <c r="B80" s="9"/>
      <c r="C80" s="9"/>
      <c r="D80" s="5"/>
      <c r="E80" s="9"/>
      <c r="F80" s="13"/>
      <c r="H80" s="11"/>
      <c r="I80" s="11"/>
      <c r="K80" s="12"/>
      <c r="L80" s="12"/>
      <c r="M80" s="12"/>
    </row>
    <row r="81" spans="1:15">
      <c r="A81" s="9"/>
      <c r="B81" s="9"/>
      <c r="C81" s="9"/>
      <c r="D81" s="5"/>
      <c r="E81" s="9"/>
      <c r="F81" s="13"/>
      <c r="H81" s="11"/>
      <c r="K81" s="12"/>
    </row>
    <row r="82" spans="1:15">
      <c r="A82" s="9"/>
      <c r="B82" s="9"/>
      <c r="C82" s="9"/>
      <c r="D82" s="5"/>
      <c r="E82" s="9"/>
      <c r="F82" s="13"/>
      <c r="H82" s="11"/>
      <c r="K82" s="12"/>
    </row>
    <row r="83" spans="1:15">
      <c r="A83" s="9"/>
      <c r="B83" s="9"/>
      <c r="C83" s="9"/>
      <c r="D83" s="5"/>
      <c r="E83" s="9"/>
      <c r="F83" s="13"/>
      <c r="H83" s="13"/>
      <c r="I83" s="11"/>
      <c r="K83" s="12"/>
      <c r="L83" s="12"/>
      <c r="M83" s="12"/>
      <c r="N83" s="12"/>
    </row>
    <row r="84" spans="1:15">
      <c r="A84" s="9"/>
      <c r="B84" s="9"/>
      <c r="C84" s="9"/>
      <c r="D84" s="5"/>
      <c r="E84" s="9"/>
      <c r="F84" s="13"/>
      <c r="H84" s="13"/>
      <c r="K84" s="12"/>
      <c r="L84" s="12"/>
      <c r="M84" s="12"/>
    </row>
    <row r="85" spans="1:15">
      <c r="A85" s="9"/>
      <c r="B85" s="9"/>
      <c r="C85" s="9"/>
      <c r="D85" s="5"/>
      <c r="E85" s="9"/>
      <c r="F85" s="13"/>
      <c r="H85" s="13"/>
      <c r="K85" s="12"/>
      <c r="L85" s="12"/>
      <c r="M85" s="12"/>
    </row>
    <row r="86" spans="1:15">
      <c r="A86" s="5"/>
      <c r="B86" s="5"/>
      <c r="C86" s="5"/>
      <c r="D86" s="5"/>
      <c r="E86" s="5"/>
      <c r="F86" s="7"/>
      <c r="H86" s="11"/>
      <c r="I86" s="11"/>
    </row>
    <row r="87" spans="1:15">
      <c r="A87" s="5"/>
      <c r="B87" s="5"/>
      <c r="C87" s="5"/>
      <c r="D87" s="5"/>
      <c r="E87" s="5"/>
      <c r="F87" s="7"/>
      <c r="H87" s="11"/>
    </row>
    <row r="88" spans="1:15" ht="21">
      <c r="A88" s="15"/>
      <c r="B88" s="5"/>
      <c r="C88" s="5"/>
      <c r="D88" s="5"/>
      <c r="E88" s="5"/>
      <c r="F88" s="7"/>
      <c r="H88" s="11"/>
    </row>
    <row r="89" spans="1:15">
      <c r="A89" s="5"/>
      <c r="B89" s="5"/>
      <c r="C89" s="5"/>
      <c r="D89" s="5"/>
      <c r="E89" s="5"/>
      <c r="F89" s="7"/>
      <c r="H89" s="11"/>
      <c r="I89" s="11"/>
    </row>
    <row r="90" spans="1:15">
      <c r="A90" s="5"/>
      <c r="B90" s="5"/>
      <c r="C90" s="5"/>
      <c r="D90" s="5"/>
      <c r="E90" s="9"/>
      <c r="F90" s="10"/>
      <c r="H90" s="10"/>
      <c r="I90" s="11"/>
      <c r="K90" s="12"/>
      <c r="O90" s="11"/>
    </row>
    <row r="91" spans="1:15">
      <c r="A91" s="5"/>
      <c r="B91" s="5"/>
      <c r="C91" s="5"/>
      <c r="D91" s="5"/>
      <c r="E91" s="9"/>
      <c r="F91" s="10"/>
      <c r="H91" s="10"/>
      <c r="O91" s="11"/>
    </row>
    <row r="92" spans="1:15">
      <c r="E92" s="9"/>
      <c r="F92" s="10"/>
      <c r="H92" s="10"/>
      <c r="O92" s="11"/>
    </row>
    <row r="93" spans="1:15">
      <c r="E93" s="9"/>
      <c r="F93" s="10"/>
      <c r="H93" s="10"/>
      <c r="I93" s="11"/>
      <c r="K93" s="12"/>
      <c r="L93" s="12"/>
      <c r="M93" s="12"/>
    </row>
    <row r="94" spans="1:15">
      <c r="E94" s="9"/>
      <c r="F94" s="10"/>
      <c r="H94" s="10"/>
      <c r="K94" s="12"/>
      <c r="L94" s="12"/>
      <c r="M94" s="12"/>
    </row>
    <row r="95" spans="1:15">
      <c r="E95" s="9"/>
      <c r="F95" s="10"/>
      <c r="H95" s="10"/>
      <c r="K95" s="12"/>
      <c r="L95" s="12"/>
      <c r="M95" s="12"/>
    </row>
    <row r="96" spans="1:15">
      <c r="E96" s="9"/>
      <c r="F96" s="10"/>
      <c r="H96" s="10"/>
      <c r="I96" s="11"/>
      <c r="K96" s="12"/>
      <c r="L96" s="12"/>
      <c r="M96" s="12"/>
      <c r="O96" s="11"/>
    </row>
    <row r="97" spans="1:15">
      <c r="E97" s="9"/>
      <c r="F97" s="10"/>
      <c r="H97" s="10"/>
      <c r="K97" s="12"/>
      <c r="L97" s="12"/>
      <c r="M97" s="12"/>
      <c r="O97" s="11"/>
    </row>
    <row r="98" spans="1:15">
      <c r="E98" s="9"/>
      <c r="F98" s="10"/>
      <c r="H98" s="10"/>
      <c r="K98" s="12"/>
      <c r="L98" s="12"/>
      <c r="M98" s="12"/>
      <c r="O98" s="11"/>
    </row>
    <row r="99" spans="1:15">
      <c r="E99" s="9"/>
      <c r="F99" s="10"/>
      <c r="H99" s="10"/>
      <c r="I99" s="11"/>
      <c r="K99" s="12"/>
      <c r="L99" s="12"/>
      <c r="M99" s="12"/>
    </row>
    <row r="100" spans="1:15">
      <c r="E100" s="9"/>
      <c r="F100" s="10"/>
      <c r="H100" s="10"/>
      <c r="K100" s="12"/>
      <c r="L100" s="12"/>
      <c r="M100" s="12"/>
    </row>
    <row r="101" spans="1:15">
      <c r="E101" s="9"/>
      <c r="F101" s="10"/>
      <c r="H101" s="10"/>
      <c r="K101" s="12"/>
      <c r="L101" s="12"/>
      <c r="M101" s="12"/>
    </row>
    <row r="103" spans="1:15" ht="21">
      <c r="A103" s="15"/>
    </row>
    <row r="104" spans="1:15">
      <c r="E104" s="9"/>
      <c r="F104" s="10"/>
      <c r="H104" s="11"/>
      <c r="I104" s="11"/>
      <c r="K104" s="12"/>
      <c r="O104" s="11"/>
    </row>
    <row r="105" spans="1:15">
      <c r="E105" s="9"/>
      <c r="F105" s="10"/>
      <c r="H105" s="11"/>
      <c r="O105" s="11"/>
    </row>
    <row r="106" spans="1:15">
      <c r="E106" s="9"/>
      <c r="F106" s="10"/>
      <c r="H106" s="11"/>
      <c r="O106" s="11"/>
    </row>
    <row r="107" spans="1:15">
      <c r="E107" s="9"/>
      <c r="F107" s="10"/>
      <c r="H107" s="11"/>
      <c r="I107" s="11"/>
      <c r="K107" s="12"/>
      <c r="L107" s="12"/>
      <c r="M107" s="12"/>
    </row>
    <row r="108" spans="1:15">
      <c r="E108" s="9"/>
      <c r="F108" s="10"/>
      <c r="H108" s="11"/>
      <c r="K108" s="12"/>
      <c r="L108" s="12"/>
      <c r="M108" s="12"/>
    </row>
    <row r="109" spans="1:15">
      <c r="E109" s="9"/>
      <c r="F109" s="10"/>
      <c r="H109" s="11"/>
      <c r="K109" s="12"/>
      <c r="L109" s="12"/>
      <c r="M109" s="12"/>
    </row>
    <row r="110" spans="1:15">
      <c r="E110" s="9"/>
      <c r="F110" s="10"/>
      <c r="H110" s="11"/>
      <c r="I110" s="11"/>
      <c r="K110" s="12"/>
      <c r="L110" s="12"/>
      <c r="M110" s="12"/>
      <c r="O110" s="11"/>
    </row>
    <row r="111" spans="1:15">
      <c r="E111" s="9"/>
      <c r="F111" s="10"/>
      <c r="H111" s="11"/>
      <c r="K111" s="12"/>
      <c r="L111" s="12"/>
      <c r="M111" s="12"/>
      <c r="O111" s="11"/>
    </row>
    <row r="112" spans="1:15">
      <c r="E112" s="9"/>
      <c r="F112" s="10"/>
      <c r="H112" s="11"/>
      <c r="K112" s="12"/>
      <c r="L112" s="12"/>
      <c r="M112" s="12"/>
      <c r="O112" s="11"/>
    </row>
    <row r="113" spans="5:13">
      <c r="E113" s="9"/>
      <c r="F113" s="10"/>
      <c r="H113" s="11"/>
      <c r="I113" s="11"/>
      <c r="K113" s="12"/>
      <c r="L113" s="12"/>
      <c r="M113" s="12"/>
    </row>
    <row r="114" spans="5:13">
      <c r="E114" s="9"/>
      <c r="F114" s="10"/>
      <c r="H114" s="11"/>
      <c r="K114" s="12"/>
      <c r="L114" s="12"/>
      <c r="M114" s="12"/>
    </row>
    <row r="115" spans="5:13">
      <c r="E115" s="9"/>
      <c r="F115" s="10"/>
      <c r="H115" s="11"/>
      <c r="K115" s="12"/>
      <c r="L115" s="12"/>
      <c r="M115" s="12"/>
    </row>
  </sheetData>
  <mergeCells count="4">
    <mergeCell ref="A2:O2"/>
    <mergeCell ref="A15:O15"/>
    <mergeCell ref="A16:O16"/>
    <mergeCell ref="A35:O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B628-BA6E-40A4-B576-7ABACBCAD74B}">
  <dimension ref="A1:Q121"/>
  <sheetViews>
    <sheetView topLeftCell="A58" workbookViewId="0">
      <selection activeCell="A39" sqref="A39:O59"/>
    </sheetView>
  </sheetViews>
  <sheetFormatPr defaultColWidth="8.85546875" defaultRowHeight="15"/>
  <cols>
    <col min="1" max="1" width="22.28515625" customWidth="1"/>
    <col min="2" max="2" width="16.85546875" customWidth="1"/>
    <col min="3" max="3" width="13.140625" customWidth="1"/>
    <col min="4" max="4" width="18.85546875" customWidth="1"/>
    <col min="5" max="5" width="11" customWidth="1"/>
    <col min="6" max="6" width="13.85546875" customWidth="1"/>
    <col min="7" max="7" width="14.7109375" customWidth="1"/>
    <col min="8" max="8" width="12.28515625" customWidth="1"/>
    <col min="9" max="9" width="14.28515625" customWidth="1"/>
    <col min="10" max="10" width="12.7109375" customWidth="1"/>
    <col min="11" max="11" width="12.85546875" customWidth="1"/>
    <col min="12" max="12" width="11" customWidth="1"/>
    <col min="13" max="13" width="10.7109375" customWidth="1"/>
    <col min="14" max="14" width="10.85546875" customWidth="1"/>
    <col min="15" max="15" width="9.140625" customWidth="1"/>
  </cols>
  <sheetData>
    <row r="1" spans="1:15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3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/>
      <c r="B3" s="5"/>
      <c r="C3" s="5"/>
      <c r="D3" s="5"/>
      <c r="E3" s="5"/>
      <c r="F3" s="6"/>
      <c r="G3" s="7"/>
      <c r="J3" s="7"/>
    </row>
    <row r="4" spans="1:15">
      <c r="A4" s="5"/>
      <c r="B4" s="5"/>
      <c r="C4" s="5"/>
      <c r="D4" s="5"/>
      <c r="E4" s="5"/>
      <c r="F4" s="6"/>
      <c r="G4" s="7"/>
      <c r="J4" s="7"/>
    </row>
    <row r="5" spans="1:15">
      <c r="A5" s="5"/>
      <c r="B5" s="5"/>
      <c r="C5" s="5"/>
      <c r="D5" s="5"/>
      <c r="E5" s="5"/>
      <c r="F5" s="6"/>
      <c r="G5" s="7"/>
      <c r="J5" s="7"/>
    </row>
    <row r="6" spans="1:15">
      <c r="A6" s="5"/>
      <c r="B6" s="5"/>
      <c r="C6" s="5"/>
      <c r="D6" s="5"/>
      <c r="E6" s="5"/>
      <c r="F6" s="6"/>
      <c r="G6" s="7"/>
      <c r="J6" s="7"/>
    </row>
    <row r="7" spans="1:15">
      <c r="A7" s="5"/>
      <c r="B7" s="5"/>
      <c r="C7" s="5"/>
      <c r="D7" s="5"/>
      <c r="E7" s="5"/>
      <c r="F7" s="6"/>
      <c r="G7" s="7"/>
      <c r="J7" s="7"/>
    </row>
    <row r="8" spans="1:15">
      <c r="A8" s="5"/>
      <c r="B8" s="5"/>
      <c r="C8" s="5"/>
      <c r="D8" s="5"/>
      <c r="E8" s="5"/>
      <c r="F8" s="6"/>
      <c r="G8" s="7"/>
      <c r="J8" s="7"/>
    </row>
    <row r="9" spans="1:15">
      <c r="A9" s="5"/>
      <c r="B9" s="5"/>
      <c r="C9" s="5"/>
      <c r="D9" s="5"/>
      <c r="E9" s="5"/>
      <c r="F9" s="6"/>
      <c r="G9" s="7"/>
      <c r="J9" s="7"/>
    </row>
    <row r="10" spans="1:15">
      <c r="A10" s="5"/>
      <c r="B10" s="5"/>
      <c r="C10" s="5"/>
      <c r="D10" s="5"/>
      <c r="E10" s="5"/>
      <c r="F10" s="6"/>
      <c r="G10" s="7"/>
      <c r="J10" s="7"/>
    </row>
    <row r="11" spans="1:15">
      <c r="A11" s="5"/>
      <c r="B11" s="5"/>
      <c r="C11" s="5"/>
      <c r="D11" s="5"/>
      <c r="E11" s="5"/>
      <c r="F11" s="6"/>
      <c r="G11" s="7"/>
      <c r="J11" s="7"/>
    </row>
    <row r="12" spans="1:15">
      <c r="A12" s="5"/>
      <c r="B12" s="5"/>
      <c r="C12" s="5"/>
      <c r="D12" s="5"/>
      <c r="E12" s="5"/>
      <c r="F12" s="6"/>
      <c r="G12" s="7"/>
      <c r="J12" s="7"/>
    </row>
    <row r="13" spans="1:15">
      <c r="A13" s="5"/>
      <c r="B13" s="5"/>
      <c r="C13" s="5"/>
      <c r="D13" s="5"/>
      <c r="E13" s="5"/>
      <c r="F13" s="6"/>
      <c r="G13" s="7"/>
      <c r="J13" s="7"/>
    </row>
    <row r="14" spans="1:15">
      <c r="A14" s="5"/>
      <c r="B14" s="5"/>
      <c r="C14" s="5"/>
      <c r="D14" s="5"/>
      <c r="E14" s="5"/>
      <c r="F14" s="6"/>
      <c r="G14" s="7"/>
      <c r="J14" s="7"/>
    </row>
    <row r="15" spans="1:15" ht="23.25">
      <c r="A15" s="4" t="s">
        <v>15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1">
      <c r="A16" s="8" t="s">
        <v>16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9" t="s">
        <v>17</v>
      </c>
      <c r="B17" s="9" t="s">
        <v>18</v>
      </c>
      <c r="C17" s="9" t="s">
        <v>16</v>
      </c>
      <c r="D17" s="5"/>
      <c r="E17" s="9" t="s">
        <v>45</v>
      </c>
      <c r="F17" s="10">
        <v>22.6447866096524</v>
      </c>
      <c r="G17">
        <v>2.0099999999999998</v>
      </c>
      <c r="H17" s="11">
        <f>LOG($G$17^F17,2)</f>
        <v>22.807727203500047</v>
      </c>
      <c r="I17" s="11">
        <f>AVERAGE(H17:H19)</f>
        <v>22.690718045328556</v>
      </c>
      <c r="J17">
        <f>STDEV(H17:H19)</f>
        <v>0.12950582183759257</v>
      </c>
      <c r="K17" s="12"/>
    </row>
    <row r="18" spans="1:15">
      <c r="A18" s="9" t="s">
        <v>20</v>
      </c>
      <c r="B18" s="9" t="s">
        <v>18</v>
      </c>
      <c r="C18" s="9" t="s">
        <v>16</v>
      </c>
      <c r="D18" s="5"/>
      <c r="E18" s="9" t="s">
        <v>45</v>
      </c>
      <c r="F18" s="10">
        <v>22.5505942974616</v>
      </c>
      <c r="H18" s="11">
        <f t="shared" ref="H18:H40" si="0">LOG($G$17^F18,2)</f>
        <v>22.712857130394614</v>
      </c>
    </row>
    <row r="19" spans="1:15">
      <c r="A19" s="9" t="s">
        <v>21</v>
      </c>
      <c r="B19" s="9" t="s">
        <v>18</v>
      </c>
      <c r="C19" s="9" t="s">
        <v>16</v>
      </c>
      <c r="D19" s="5"/>
      <c r="E19" s="9" t="s">
        <v>45</v>
      </c>
      <c r="F19" s="10">
        <v>22.390459221323201</v>
      </c>
      <c r="H19" s="11">
        <f t="shared" si="0"/>
        <v>22.551569802091002</v>
      </c>
    </row>
    <row r="20" spans="1:15">
      <c r="A20" s="9" t="s">
        <v>22</v>
      </c>
      <c r="B20" s="9" t="s">
        <v>18</v>
      </c>
      <c r="C20" s="9" t="s">
        <v>16</v>
      </c>
      <c r="D20" s="5"/>
      <c r="E20" s="9" t="s">
        <v>46</v>
      </c>
      <c r="F20" s="10">
        <v>24.821103300737299</v>
      </c>
      <c r="H20" s="11">
        <f t="shared" si="0"/>
        <v>24.999703584391643</v>
      </c>
      <c r="I20" s="11">
        <f>AVERAGE(H20:H22)</f>
        <v>24.922004880508425</v>
      </c>
      <c r="J20">
        <f>STDEV(H20:H22)</f>
        <v>9.6145280515306381E-2</v>
      </c>
      <c r="K20" s="12"/>
      <c r="L20" s="11">
        <f>I20-I17</f>
        <v>2.2312868351798691</v>
      </c>
      <c r="M20" s="11">
        <f>2^L20</f>
        <v>4.6955261801286676</v>
      </c>
    </row>
    <row r="21" spans="1:15">
      <c r="A21" s="9" t="s">
        <v>24</v>
      </c>
      <c r="B21" s="9" t="s">
        <v>18</v>
      </c>
      <c r="C21" s="9" t="s">
        <v>16</v>
      </c>
      <c r="D21" s="5"/>
      <c r="E21" s="9" t="s">
        <v>46</v>
      </c>
      <c r="F21" s="10">
        <v>24.7735711190012</v>
      </c>
      <c r="H21" s="11">
        <f t="shared" si="0"/>
        <v>24.951829384775113</v>
      </c>
    </row>
    <row r="22" spans="1:15">
      <c r="A22" s="9" t="s">
        <v>25</v>
      </c>
      <c r="B22" s="9" t="s">
        <v>18</v>
      </c>
      <c r="C22" s="9" t="s">
        <v>16</v>
      </c>
      <c r="D22" s="5"/>
      <c r="E22" s="9" t="s">
        <v>46</v>
      </c>
      <c r="F22" s="10">
        <v>24.6372046318345</v>
      </c>
      <c r="H22" s="11">
        <f t="shared" si="0"/>
        <v>24.814481672358518</v>
      </c>
    </row>
    <row r="23" spans="1:15">
      <c r="A23" s="9"/>
      <c r="B23" s="9"/>
      <c r="C23" s="9"/>
      <c r="D23" s="5"/>
      <c r="E23" s="9" t="s">
        <v>43</v>
      </c>
      <c r="F23" s="10">
        <v>30.0135765707061</v>
      </c>
      <c r="H23" s="11">
        <f>LOG($G$17^F23,2)</f>
        <v>30.229539303065792</v>
      </c>
      <c r="I23" s="11">
        <f>AVERAGE(H23:H25)</f>
        <v>30.500229634073463</v>
      </c>
      <c r="J23">
        <f>STDEV(H23:H25)</f>
        <v>0.23848633549196088</v>
      </c>
      <c r="K23" s="12"/>
      <c r="L23" s="11"/>
      <c r="M23" s="11"/>
    </row>
    <row r="24" spans="1:15">
      <c r="A24" s="9"/>
      <c r="B24" s="9"/>
      <c r="C24" s="9"/>
      <c r="D24" s="5"/>
      <c r="E24" s="9" t="s">
        <v>44</v>
      </c>
      <c r="F24" s="10">
        <v>30.4602250342936</v>
      </c>
      <c r="H24" s="11">
        <f t="shared" si="0"/>
        <v>30.679401626300223</v>
      </c>
    </row>
    <row r="25" spans="1:15">
      <c r="A25" s="9"/>
      <c r="B25" s="9"/>
      <c r="C25" s="9"/>
      <c r="D25" s="5"/>
      <c r="E25" s="9" t="s">
        <v>44</v>
      </c>
      <c r="F25" s="10">
        <v>30.373197586967201</v>
      </c>
      <c r="H25" s="11">
        <f t="shared" si="0"/>
        <v>30.591747972854385</v>
      </c>
    </row>
    <row r="26" spans="1:15">
      <c r="A26" s="9"/>
      <c r="B26" s="9"/>
      <c r="C26" s="9"/>
      <c r="D26" s="5"/>
      <c r="E26" s="9"/>
      <c r="F26" s="10"/>
      <c r="H26" s="11"/>
      <c r="I26" s="11"/>
    </row>
    <row r="27" spans="1:15">
      <c r="A27" s="9"/>
      <c r="B27" s="9"/>
      <c r="C27" s="9"/>
      <c r="D27" s="5"/>
      <c r="E27" s="9"/>
      <c r="F27" s="10"/>
      <c r="H27" s="11"/>
    </row>
    <row r="28" spans="1:15">
      <c r="A28" s="9"/>
      <c r="B28" s="9"/>
      <c r="C28" s="9"/>
      <c r="D28" s="5"/>
      <c r="E28" s="9"/>
      <c r="F28" s="10"/>
      <c r="H28" s="11"/>
    </row>
    <row r="29" spans="1:15">
      <c r="A29" s="9"/>
      <c r="B29" s="9"/>
      <c r="C29" s="9"/>
      <c r="D29" s="5"/>
      <c r="E29" s="9"/>
      <c r="F29" s="10"/>
      <c r="H29" s="11"/>
      <c r="I29" s="11"/>
      <c r="K29" s="12"/>
      <c r="L29" s="12"/>
      <c r="M29" s="12"/>
      <c r="N29" s="12"/>
      <c r="O29" s="13"/>
    </row>
    <row r="30" spans="1:15">
      <c r="A30" s="9"/>
      <c r="B30" s="9"/>
      <c r="C30" s="9"/>
      <c r="D30" s="5"/>
      <c r="E30" s="9"/>
      <c r="F30" s="10"/>
      <c r="H30" s="11"/>
      <c r="O30" s="13"/>
    </row>
    <row r="31" spans="1:15">
      <c r="A31" s="9"/>
      <c r="B31" s="9"/>
      <c r="C31" s="9"/>
      <c r="D31" s="5"/>
      <c r="E31" s="9"/>
      <c r="F31" s="10"/>
      <c r="H31" s="11"/>
      <c r="O31" s="13"/>
    </row>
    <row r="32" spans="1:15">
      <c r="A32" s="5"/>
      <c r="B32" s="5"/>
      <c r="C32" s="5"/>
      <c r="D32" s="5"/>
      <c r="E32" s="14"/>
      <c r="F32" s="10"/>
      <c r="H32" s="11"/>
      <c r="I32" s="11"/>
      <c r="K32" s="12"/>
      <c r="L32" s="12"/>
      <c r="M32" s="12"/>
      <c r="O32" s="13"/>
    </row>
    <row r="33" spans="1:15">
      <c r="A33" s="5"/>
      <c r="B33" s="5"/>
      <c r="C33" s="5"/>
      <c r="D33" s="5"/>
      <c r="E33" s="14"/>
      <c r="F33" s="10"/>
      <c r="H33" s="11"/>
      <c r="O33" s="13"/>
    </row>
    <row r="34" spans="1:15">
      <c r="A34" s="5"/>
      <c r="B34" s="5"/>
      <c r="C34" s="5"/>
      <c r="D34" s="5"/>
      <c r="E34" s="14"/>
      <c r="F34" s="10"/>
      <c r="H34" s="11"/>
      <c r="O34" s="13"/>
    </row>
    <row r="35" spans="1:15">
      <c r="A35" s="5"/>
      <c r="B35" s="5"/>
      <c r="C35" s="5"/>
      <c r="D35" s="5"/>
      <c r="E35" s="5"/>
      <c r="F35" s="10"/>
      <c r="H35" s="11"/>
      <c r="I35" s="11"/>
      <c r="K35" s="12"/>
      <c r="L35" s="12"/>
      <c r="M35" s="12"/>
    </row>
    <row r="36" spans="1:15">
      <c r="A36" s="5"/>
      <c r="B36" s="5"/>
      <c r="C36" s="5"/>
      <c r="D36" s="5"/>
      <c r="E36" s="5"/>
      <c r="F36" s="10"/>
      <c r="H36" s="11"/>
    </row>
    <row r="37" spans="1:15">
      <c r="A37" s="5"/>
      <c r="B37" s="5"/>
      <c r="C37" s="5"/>
      <c r="D37" s="5"/>
      <c r="E37" s="5"/>
      <c r="F37" s="10"/>
      <c r="H37" s="11"/>
    </row>
    <row r="38" spans="1:15">
      <c r="A38" s="5"/>
      <c r="B38" s="5"/>
      <c r="C38" s="5"/>
      <c r="D38" s="5"/>
      <c r="E38" s="5"/>
      <c r="F38" s="10"/>
      <c r="H38" s="11"/>
      <c r="I38" s="11"/>
    </row>
    <row r="39" spans="1:15">
      <c r="A39" s="5"/>
      <c r="B39" s="5"/>
      <c r="C39" s="5"/>
      <c r="D39" s="5"/>
      <c r="E39" s="5"/>
      <c r="F39" s="10"/>
      <c r="H39" s="11"/>
    </row>
    <row r="40" spans="1:15">
      <c r="A40" s="5"/>
      <c r="B40" s="5"/>
      <c r="C40" s="5"/>
      <c r="D40" s="5"/>
      <c r="E40" s="5"/>
      <c r="F40" s="10"/>
      <c r="H40" s="11"/>
    </row>
    <row r="41" spans="1:15" ht="2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9"/>
      <c r="B42" s="9"/>
      <c r="C42" s="9"/>
      <c r="D42" s="5"/>
      <c r="E42" s="9"/>
      <c r="F42" s="10"/>
      <c r="H42" s="11"/>
      <c r="I42" s="11"/>
      <c r="K42" s="12"/>
      <c r="O42" s="11"/>
    </row>
    <row r="43" spans="1:15">
      <c r="A43" s="9"/>
      <c r="B43" s="9"/>
      <c r="C43" s="9"/>
      <c r="D43" s="5"/>
      <c r="E43" s="9"/>
      <c r="F43" s="10"/>
      <c r="H43" s="11"/>
      <c r="K43" s="12"/>
      <c r="O43" s="11"/>
    </row>
    <row r="44" spans="1:15">
      <c r="A44" s="9"/>
      <c r="B44" s="9"/>
      <c r="C44" s="9"/>
      <c r="D44" s="5"/>
      <c r="E44" s="9"/>
      <c r="F44" s="10"/>
      <c r="H44" s="11"/>
      <c r="K44" s="12"/>
      <c r="O44" s="11"/>
    </row>
    <row r="45" spans="1:15">
      <c r="A45" s="9"/>
      <c r="B45" s="9"/>
      <c r="C45" s="9"/>
      <c r="D45" s="5"/>
      <c r="E45" s="9"/>
      <c r="F45" s="10"/>
      <c r="H45" s="11"/>
      <c r="I45" s="11"/>
      <c r="J45" s="11"/>
      <c r="K45" s="12"/>
      <c r="L45" s="12"/>
      <c r="M45" s="12"/>
    </row>
    <row r="46" spans="1:15">
      <c r="A46" s="9"/>
      <c r="B46" s="9"/>
      <c r="C46" s="9"/>
      <c r="D46" s="5"/>
      <c r="E46" s="9"/>
      <c r="F46" s="10"/>
      <c r="H46" s="11"/>
      <c r="K46" s="12"/>
      <c r="L46" s="12"/>
      <c r="M46" s="12"/>
    </row>
    <row r="47" spans="1:15">
      <c r="A47" s="9"/>
      <c r="B47" s="9"/>
      <c r="C47" s="9"/>
      <c r="D47" s="5"/>
      <c r="E47" s="9"/>
      <c r="F47" s="10"/>
      <c r="H47" s="11"/>
      <c r="K47" s="12"/>
      <c r="L47" s="12"/>
      <c r="M47" s="12"/>
    </row>
    <row r="48" spans="1:15">
      <c r="A48" s="9"/>
      <c r="B48" s="9"/>
      <c r="C48" s="9"/>
      <c r="D48" s="5"/>
      <c r="E48" s="14"/>
      <c r="F48" s="10"/>
      <c r="G48" s="10"/>
      <c r="H48" s="11"/>
      <c r="I48" s="11"/>
      <c r="J48" s="11"/>
      <c r="K48" s="12"/>
      <c r="L48" s="12"/>
      <c r="M48" s="12"/>
      <c r="O48" s="11"/>
    </row>
    <row r="49" spans="1:17">
      <c r="A49" s="9"/>
      <c r="B49" s="9"/>
      <c r="C49" s="9"/>
      <c r="D49" s="5"/>
      <c r="E49" s="14"/>
      <c r="F49" s="10"/>
      <c r="G49" s="10"/>
      <c r="H49" s="11"/>
      <c r="K49" s="12"/>
      <c r="L49" s="12"/>
      <c r="M49" s="12"/>
      <c r="O49" s="11"/>
    </row>
    <row r="50" spans="1:17">
      <c r="A50" s="9"/>
      <c r="B50" s="9"/>
      <c r="C50" s="9"/>
      <c r="D50" s="5"/>
      <c r="E50" s="14"/>
      <c r="F50" s="10"/>
      <c r="G50" s="10"/>
      <c r="H50" s="11"/>
      <c r="K50" s="12"/>
      <c r="L50" s="12"/>
      <c r="M50" s="12"/>
      <c r="O50" s="11"/>
    </row>
    <row r="51" spans="1:17">
      <c r="A51" s="9"/>
      <c r="B51" s="9"/>
      <c r="C51" s="9"/>
      <c r="D51" s="5"/>
      <c r="E51" s="5"/>
      <c r="F51" s="10"/>
      <c r="H51" s="11"/>
      <c r="I51" s="11"/>
      <c r="J51" s="11"/>
      <c r="K51" s="12"/>
      <c r="L51" s="12"/>
      <c r="M51" s="12"/>
      <c r="N51" s="12"/>
    </row>
    <row r="52" spans="1:17">
      <c r="A52" s="9"/>
      <c r="B52" s="9"/>
      <c r="C52" s="9"/>
      <c r="D52" s="5"/>
      <c r="E52" s="5"/>
      <c r="F52" s="10"/>
      <c r="H52" s="11"/>
      <c r="K52" s="12"/>
      <c r="L52" s="12"/>
      <c r="M52" s="12"/>
    </row>
    <row r="53" spans="1:17">
      <c r="A53" s="9"/>
      <c r="B53" s="9"/>
      <c r="C53" s="9"/>
      <c r="D53" s="5"/>
      <c r="E53" s="5"/>
      <c r="F53" s="10"/>
      <c r="H53" s="11"/>
      <c r="K53" s="12"/>
      <c r="L53" s="12"/>
      <c r="M53" s="12"/>
    </row>
    <row r="54" spans="1:17">
      <c r="A54" s="5"/>
      <c r="B54" s="5"/>
      <c r="C54" s="5"/>
      <c r="D54" s="5"/>
      <c r="E54" s="5"/>
      <c r="F54" s="10"/>
      <c r="H54" s="11"/>
      <c r="I54" s="11"/>
      <c r="J54" s="11"/>
      <c r="K54" s="12"/>
      <c r="L54" s="12"/>
      <c r="M54" s="12"/>
    </row>
    <row r="55" spans="1:17">
      <c r="A55" s="5"/>
      <c r="B55" s="5"/>
      <c r="C55" s="5"/>
      <c r="D55" s="5"/>
      <c r="E55" s="5"/>
      <c r="F55" s="10"/>
      <c r="H55" s="11"/>
      <c r="K55" s="12"/>
      <c r="L55" s="12"/>
      <c r="M55" s="12"/>
    </row>
    <row r="56" spans="1:17">
      <c r="A56" s="5"/>
      <c r="B56" s="5"/>
      <c r="C56" s="5"/>
      <c r="D56" s="5"/>
      <c r="E56" s="5"/>
      <c r="F56" s="10"/>
      <c r="H56" s="11"/>
      <c r="K56" s="12"/>
      <c r="L56" s="12"/>
      <c r="M56" s="12"/>
    </row>
    <row r="57" spans="1:17">
      <c r="A57" s="5"/>
      <c r="B57" s="5"/>
      <c r="C57" s="5"/>
      <c r="D57" s="5"/>
      <c r="E57" s="5"/>
      <c r="F57" s="7"/>
      <c r="H57" s="11"/>
      <c r="I57" s="11"/>
      <c r="K57" s="12"/>
      <c r="L57" s="12"/>
      <c r="M57" s="12"/>
      <c r="Q57" s="13"/>
    </row>
    <row r="58" spans="1:17">
      <c r="A58" s="5"/>
      <c r="B58" s="5"/>
      <c r="C58" s="5"/>
      <c r="D58" s="5"/>
      <c r="E58" s="5"/>
      <c r="F58" s="7"/>
      <c r="H58" s="11"/>
      <c r="Q58" s="13"/>
    </row>
    <row r="59" spans="1:17">
      <c r="A59" s="5"/>
      <c r="B59" s="5"/>
      <c r="C59" s="5"/>
      <c r="D59" s="5"/>
      <c r="E59" s="5"/>
      <c r="F59" s="7"/>
      <c r="H59" s="11"/>
      <c r="Q59" s="13"/>
    </row>
    <row r="60" spans="1:17" ht="21">
      <c r="A60" s="15">
        <v>1665</v>
      </c>
      <c r="B60" s="15"/>
      <c r="C60" s="15"/>
      <c r="D60" s="15"/>
      <c r="E60" s="15"/>
      <c r="F60" s="15"/>
      <c r="G60" s="15"/>
      <c r="H60" s="11"/>
      <c r="I60" s="15"/>
      <c r="J60" s="15"/>
      <c r="K60" s="15"/>
      <c r="L60" s="15"/>
      <c r="M60" s="15"/>
      <c r="N60" s="15"/>
      <c r="O60" s="15"/>
      <c r="Q60" s="13"/>
    </row>
    <row r="61" spans="1:17">
      <c r="A61" s="9" t="s">
        <v>36</v>
      </c>
      <c r="B61" s="9" t="s">
        <v>18</v>
      </c>
      <c r="C61" s="9" t="s">
        <v>37</v>
      </c>
      <c r="D61" s="5"/>
      <c r="E61" s="9" t="s">
        <v>19</v>
      </c>
      <c r="F61" s="10">
        <v>21.259254139563001</v>
      </c>
      <c r="G61">
        <v>1.94</v>
      </c>
      <c r="H61" s="11">
        <f>LOG(2.04^F61, 2)</f>
        <v>21.866613006666011</v>
      </c>
      <c r="I61" s="11">
        <f>AVERAGE(H61:H63)</f>
        <v>21.803368168521022</v>
      </c>
      <c r="J61">
        <f>STDEV(H61:H63)</f>
        <v>0.15705655979074973</v>
      </c>
      <c r="K61" s="12">
        <f>I61-I17</f>
        <v>-0.88734987680753363</v>
      </c>
      <c r="O61" s="11">
        <f>H61-$I$17</f>
        <v>-0.82410503866254459</v>
      </c>
      <c r="Q61" s="13"/>
    </row>
    <row r="62" spans="1:17">
      <c r="A62" s="9" t="s">
        <v>38</v>
      </c>
      <c r="B62" s="9" t="s">
        <v>18</v>
      </c>
      <c r="C62" s="9" t="s">
        <v>37</v>
      </c>
      <c r="D62" s="5"/>
      <c r="E62" s="9" t="s">
        <v>19</v>
      </c>
      <c r="F62" s="10">
        <v>21.023913784757401</v>
      </c>
      <c r="H62" s="11">
        <f>LOG(2.04^F62, 2)</f>
        <v>21.624549177445928</v>
      </c>
      <c r="O62" s="11">
        <f t="shared" ref="O62:O63" si="1">H62-$I$17</f>
        <v>-1.0661688678826273</v>
      </c>
      <c r="Q62" s="13"/>
    </row>
    <row r="63" spans="1:17">
      <c r="A63" s="9" t="s">
        <v>39</v>
      </c>
      <c r="B63" s="9" t="s">
        <v>18</v>
      </c>
      <c r="C63" s="9" t="s">
        <v>37</v>
      </c>
      <c r="D63" s="5"/>
      <c r="E63" s="9" t="s">
        <v>19</v>
      </c>
      <c r="F63" s="10">
        <v>21.3101299748662</v>
      </c>
      <c r="H63" s="11">
        <f>LOG(2.04^F63, 2)</f>
        <v>21.918942321451123</v>
      </c>
      <c r="O63" s="11">
        <f t="shared" si="1"/>
        <v>-0.77177572387743254</v>
      </c>
    </row>
    <row r="64" spans="1:17">
      <c r="A64" s="9" t="s">
        <v>40</v>
      </c>
      <c r="B64" s="9" t="s">
        <v>18</v>
      </c>
      <c r="C64" s="9" t="s">
        <v>37</v>
      </c>
      <c r="D64" s="5"/>
      <c r="E64" s="9" t="s">
        <v>23</v>
      </c>
      <c r="F64" s="10">
        <v>23.668768305265601</v>
      </c>
      <c r="H64" s="11">
        <f>LOG(2.04^F64, 2)</f>
        <v>24.344964949288844</v>
      </c>
      <c r="I64" s="11">
        <f>AVERAGE(H64:H66)</f>
        <v>24.276623362326266</v>
      </c>
      <c r="J64">
        <f>STDEV(H64:H66)</f>
        <v>6.3685056679295735E-2</v>
      </c>
      <c r="K64" s="12">
        <f>H64-I20</f>
        <v>-0.57703993121958064</v>
      </c>
      <c r="L64" s="12">
        <f>K64-K61</f>
        <v>0.310309945587953</v>
      </c>
      <c r="M64" s="12">
        <f>2^-L64</f>
        <v>0.80646848060619458</v>
      </c>
    </row>
    <row r="65" spans="1:15">
      <c r="A65" s="9" t="s">
        <v>41</v>
      </c>
      <c r="B65" s="9" t="s">
        <v>18</v>
      </c>
      <c r="C65" s="9" t="s">
        <v>37</v>
      </c>
      <c r="D65" s="5"/>
      <c r="E65" s="9" t="s">
        <v>23</v>
      </c>
      <c r="F65" s="10">
        <v>23.591963097183601</v>
      </c>
      <c r="H65" s="11">
        <f>LOG(2.04^F65, 2)</f>
        <v>24.26596548152764</v>
      </c>
      <c r="K65" s="12">
        <f>H65-I20</f>
        <v>-0.65603939898078423</v>
      </c>
      <c r="L65" s="12">
        <f>K65-K61</f>
        <v>0.23131047782674941</v>
      </c>
      <c r="M65" s="12">
        <f>2^-L65</f>
        <v>0.85186074909530329</v>
      </c>
    </row>
    <row r="66" spans="1:15">
      <c r="A66" s="9" t="s">
        <v>42</v>
      </c>
      <c r="B66" s="9" t="s">
        <v>18</v>
      </c>
      <c r="C66" s="9" t="s">
        <v>37</v>
      </c>
      <c r="D66" s="5"/>
      <c r="E66" s="9" t="s">
        <v>23</v>
      </c>
      <c r="F66" s="10">
        <v>23.546243443561</v>
      </c>
      <c r="H66" s="11">
        <f>LOG(2.04^F66, 2)</f>
        <v>24.218939656162316</v>
      </c>
      <c r="K66" s="12">
        <f>H66-I20</f>
        <v>-0.70306522434610841</v>
      </c>
      <c r="L66" s="12">
        <f>K66-$K$61</f>
        <v>0.18428465246142522</v>
      </c>
      <c r="M66" s="12">
        <f>2^-L66</f>
        <v>0.88008535026623347</v>
      </c>
    </row>
    <row r="67" spans="1:15">
      <c r="A67" s="9"/>
      <c r="B67" s="9"/>
      <c r="C67" s="9"/>
      <c r="D67" s="5"/>
      <c r="E67" s="9" t="s">
        <v>43</v>
      </c>
      <c r="F67" s="10">
        <v>27.406648781994399</v>
      </c>
      <c r="H67" s="11">
        <f t="shared" ref="H67:H72" si="2">LOG(2.04^F67, 2)</f>
        <v>28.189633502250647</v>
      </c>
      <c r="I67" s="11">
        <f>AVERAGE(H67:H69)</f>
        <v>28.29434347875269</v>
      </c>
      <c r="J67">
        <f>STDEV(H67:H69)</f>
        <v>0.12156810892149832</v>
      </c>
      <c r="K67" s="12">
        <f>H67-$I$23</f>
        <v>-2.3105961318228161</v>
      </c>
      <c r="L67" s="12">
        <f t="shared" ref="L67:L72" si="3">K67-$K$61</f>
        <v>-1.4232462550152825</v>
      </c>
      <c r="M67" s="12">
        <f t="shared" ref="M67:M69" si="4">2^-L67</f>
        <v>2.6818829172893683</v>
      </c>
      <c r="O67" s="11">
        <f>H67-$I$23</f>
        <v>-2.3105961318228161</v>
      </c>
    </row>
    <row r="68" spans="1:15">
      <c r="A68" s="9"/>
      <c r="B68" s="9"/>
      <c r="C68" s="9"/>
      <c r="D68" s="5"/>
      <c r="E68" s="9" t="s">
        <v>44</v>
      </c>
      <c r="F68" s="10">
        <v>27.4806329842704</v>
      </c>
      <c r="H68" s="11">
        <f t="shared" si="2"/>
        <v>28.265731370461626</v>
      </c>
      <c r="K68" s="12">
        <f t="shared" ref="K68:K69" si="5">H68-$I$23</f>
        <v>-2.2344982636118367</v>
      </c>
      <c r="L68" s="12">
        <f t="shared" si="3"/>
        <v>-1.347148386804303</v>
      </c>
      <c r="M68" s="12">
        <f t="shared" si="4"/>
        <v>2.5440876693568577</v>
      </c>
      <c r="O68" s="11">
        <f t="shared" ref="O68:O69" si="6">H68-$I$23</f>
        <v>-2.2344982636118367</v>
      </c>
    </row>
    <row r="69" spans="1:15">
      <c r="A69" s="9"/>
      <c r="B69" s="9"/>
      <c r="C69" s="9"/>
      <c r="D69" s="5"/>
      <c r="E69" s="9" t="s">
        <v>44</v>
      </c>
      <c r="F69" s="10">
        <v>27.638069353753501</v>
      </c>
      <c r="H69" s="11">
        <f t="shared" si="2"/>
        <v>28.427665563545798</v>
      </c>
      <c r="K69" s="12">
        <f t="shared" si="5"/>
        <v>-2.0725640705276653</v>
      </c>
      <c r="L69" s="12">
        <f t="shared" si="3"/>
        <v>-1.1852141937201317</v>
      </c>
      <c r="M69" s="12">
        <f t="shared" si="4"/>
        <v>2.2739715329008718</v>
      </c>
      <c r="O69" s="11">
        <f t="shared" si="6"/>
        <v>-2.0725640705276653</v>
      </c>
    </row>
    <row r="70" spans="1:15">
      <c r="A70" s="9"/>
      <c r="B70" s="9"/>
      <c r="C70" s="9"/>
      <c r="D70" s="5"/>
      <c r="E70" s="9"/>
      <c r="F70" s="10"/>
      <c r="H70" s="11"/>
      <c r="I70" s="11"/>
      <c r="K70" s="12"/>
      <c r="L70" s="12"/>
      <c r="M70" s="12"/>
      <c r="N70" s="12"/>
    </row>
    <row r="71" spans="1:15">
      <c r="A71" s="9"/>
      <c r="B71" s="9"/>
      <c r="C71" s="9"/>
      <c r="D71" s="5"/>
      <c r="E71" s="9"/>
      <c r="F71" s="10"/>
      <c r="H71" s="11"/>
      <c r="K71" s="12"/>
      <c r="L71" s="12"/>
      <c r="M71" s="12"/>
    </row>
    <row r="72" spans="1:15">
      <c r="A72" s="9"/>
      <c r="B72" s="9"/>
      <c r="C72" s="9"/>
      <c r="D72" s="5"/>
      <c r="E72" s="9"/>
      <c r="F72" s="10"/>
      <c r="H72" s="11"/>
      <c r="K72" s="12"/>
      <c r="L72" s="12"/>
      <c r="M72" s="12"/>
    </row>
    <row r="73" spans="1:15" ht="21">
      <c r="A73" s="15"/>
      <c r="B73" s="5"/>
      <c r="C73" s="5"/>
      <c r="D73" s="5"/>
      <c r="E73" s="14"/>
      <c r="F73" s="7"/>
      <c r="H73" s="11"/>
      <c r="I73" s="11"/>
      <c r="K73" s="12"/>
      <c r="L73" s="12"/>
      <c r="M73" s="12"/>
    </row>
    <row r="74" spans="1:15">
      <c r="A74" s="5"/>
      <c r="B74" s="5"/>
      <c r="C74" s="5"/>
      <c r="D74" s="5"/>
      <c r="E74" s="14"/>
      <c r="F74" s="7"/>
      <c r="H74" s="11"/>
    </row>
    <row r="75" spans="1:15">
      <c r="A75" s="5"/>
      <c r="B75" s="5"/>
      <c r="C75" s="5"/>
      <c r="D75" s="5"/>
      <c r="E75" s="14"/>
      <c r="F75" s="7"/>
      <c r="H75" s="11"/>
    </row>
    <row r="76" spans="1:15">
      <c r="A76" s="5"/>
      <c r="B76" s="5"/>
      <c r="C76" s="5"/>
      <c r="D76" s="5"/>
      <c r="E76" s="5"/>
      <c r="F76" s="7"/>
      <c r="H76" s="11"/>
      <c r="I76" s="11"/>
      <c r="K76" s="12"/>
      <c r="L76" s="12"/>
      <c r="M76" s="12"/>
    </row>
    <row r="77" spans="1:15">
      <c r="A77" s="5"/>
      <c r="B77" s="5"/>
      <c r="C77" s="5"/>
      <c r="D77" s="5"/>
      <c r="E77" s="9"/>
      <c r="F77" s="7"/>
      <c r="H77" s="11"/>
    </row>
    <row r="78" spans="1:15">
      <c r="A78" s="5"/>
      <c r="B78" s="5"/>
      <c r="C78" s="5"/>
      <c r="D78" s="5"/>
      <c r="E78" s="9"/>
      <c r="F78" s="7"/>
      <c r="H78" s="11"/>
    </row>
    <row r="79" spans="1:15" ht="21">
      <c r="A79" s="15"/>
      <c r="B79" s="15"/>
      <c r="C79" s="15"/>
      <c r="D79" s="15"/>
      <c r="E79" s="9"/>
      <c r="F79" s="15"/>
      <c r="G79" s="15"/>
      <c r="H79" s="11"/>
      <c r="I79" s="15"/>
      <c r="J79" s="15"/>
      <c r="K79" s="15"/>
      <c r="L79" s="15"/>
      <c r="M79" s="15"/>
      <c r="N79" s="15"/>
      <c r="O79" s="15"/>
    </row>
    <row r="80" spans="1:15">
      <c r="A80" s="9"/>
      <c r="B80" s="9"/>
      <c r="C80" s="9"/>
      <c r="D80" s="5"/>
      <c r="E80" s="9"/>
      <c r="F80" s="13"/>
      <c r="H80" s="13"/>
      <c r="I80" s="11"/>
      <c r="K80" s="12"/>
    </row>
    <row r="81" spans="1:15">
      <c r="A81" s="9"/>
      <c r="B81" s="9"/>
      <c r="C81" s="9"/>
      <c r="D81" s="5"/>
      <c r="E81" s="9"/>
      <c r="F81" s="13"/>
      <c r="H81" s="13"/>
    </row>
    <row r="82" spans="1:15">
      <c r="A82" s="9"/>
      <c r="B82" s="9"/>
      <c r="C82" s="9"/>
      <c r="D82" s="5"/>
      <c r="E82" s="9"/>
      <c r="F82" s="13"/>
      <c r="H82" s="13"/>
    </row>
    <row r="83" spans="1:15">
      <c r="A83" s="9"/>
      <c r="B83" s="9"/>
      <c r="C83" s="9"/>
      <c r="D83" s="5"/>
      <c r="E83" s="9"/>
      <c r="F83" s="13"/>
      <c r="H83" s="13"/>
      <c r="I83" s="11"/>
      <c r="K83" s="12"/>
      <c r="L83" s="12"/>
      <c r="M83" s="12"/>
    </row>
    <row r="84" spans="1:15">
      <c r="A84" s="9"/>
      <c r="B84" s="9"/>
      <c r="C84" s="9"/>
      <c r="D84" s="5"/>
      <c r="E84" s="9"/>
      <c r="F84" s="13"/>
      <c r="H84" s="13"/>
      <c r="K84" s="12"/>
      <c r="L84" s="12"/>
      <c r="M84" s="12"/>
    </row>
    <row r="85" spans="1:15">
      <c r="A85" s="9"/>
      <c r="B85" s="9"/>
      <c r="C85" s="9"/>
      <c r="D85" s="5"/>
      <c r="E85" s="9"/>
      <c r="F85" s="13"/>
      <c r="H85" s="13"/>
      <c r="K85" s="12"/>
      <c r="L85" s="12"/>
      <c r="M85" s="12"/>
    </row>
    <row r="86" spans="1:15">
      <c r="A86" s="9"/>
      <c r="B86" s="9"/>
      <c r="C86" s="9"/>
      <c r="D86" s="5"/>
      <c r="E86" s="9"/>
      <c r="F86" s="13"/>
      <c r="H86" s="11"/>
      <c r="I86" s="11"/>
      <c r="K86" s="12"/>
      <c r="L86" s="12"/>
      <c r="M86" s="12"/>
    </row>
    <row r="87" spans="1:15">
      <c r="A87" s="9"/>
      <c r="B87" s="9"/>
      <c r="C87" s="9"/>
      <c r="D87" s="5"/>
      <c r="E87" s="9"/>
      <c r="F87" s="13"/>
      <c r="H87" s="11"/>
      <c r="K87" s="12"/>
    </row>
    <row r="88" spans="1:15">
      <c r="A88" s="9"/>
      <c r="B88" s="9"/>
      <c r="C88" s="9"/>
      <c r="D88" s="5"/>
      <c r="E88" s="9"/>
      <c r="F88" s="13"/>
      <c r="H88" s="11"/>
      <c r="K88" s="12"/>
    </row>
    <row r="89" spans="1:15">
      <c r="A89" s="9"/>
      <c r="B89" s="9"/>
      <c r="C89" s="9"/>
      <c r="D89" s="5"/>
      <c r="E89" s="9"/>
      <c r="F89" s="13"/>
      <c r="H89" s="13"/>
      <c r="I89" s="11"/>
      <c r="K89" s="12"/>
      <c r="L89" s="12"/>
      <c r="M89" s="12"/>
      <c r="N89" s="12"/>
    </row>
    <row r="90" spans="1:15">
      <c r="A90" s="9"/>
      <c r="B90" s="9"/>
      <c r="C90" s="9"/>
      <c r="D90" s="5"/>
      <c r="E90" s="9"/>
      <c r="F90" s="13"/>
      <c r="H90" s="13"/>
      <c r="K90" s="12"/>
      <c r="L90" s="12"/>
      <c r="M90" s="12"/>
    </row>
    <row r="91" spans="1:15">
      <c r="A91" s="9"/>
      <c r="B91" s="9"/>
      <c r="C91" s="9"/>
      <c r="D91" s="5"/>
      <c r="E91" s="9"/>
      <c r="F91" s="13"/>
      <c r="H91" s="13"/>
      <c r="K91" s="12"/>
      <c r="L91" s="12"/>
      <c r="M91" s="12"/>
    </row>
    <row r="92" spans="1:15">
      <c r="A92" s="5"/>
      <c r="B92" s="5"/>
      <c r="C92" s="5"/>
      <c r="D92" s="5"/>
      <c r="E92" s="5"/>
      <c r="F92" s="7"/>
      <c r="H92" s="11"/>
      <c r="I92" s="11"/>
    </row>
    <row r="93" spans="1:15">
      <c r="A93" s="5"/>
      <c r="B93" s="5"/>
      <c r="C93" s="5"/>
      <c r="D93" s="5"/>
      <c r="E93" s="5"/>
      <c r="F93" s="7"/>
      <c r="H93" s="11"/>
    </row>
    <row r="94" spans="1:15" ht="21">
      <c r="A94" s="15"/>
      <c r="B94" s="5"/>
      <c r="C94" s="5"/>
      <c r="D94" s="5"/>
      <c r="E94" s="5"/>
      <c r="F94" s="7"/>
      <c r="H94" s="11"/>
    </row>
    <row r="95" spans="1:15">
      <c r="A95" s="5"/>
      <c r="B95" s="5"/>
      <c r="C95" s="5"/>
      <c r="D95" s="5"/>
      <c r="E95" s="5"/>
      <c r="F95" s="7"/>
      <c r="H95" s="11"/>
      <c r="I95" s="11"/>
    </row>
    <row r="96" spans="1:15">
      <c r="A96" s="5"/>
      <c r="B96" s="5"/>
      <c r="C96" s="5"/>
      <c r="D96" s="5"/>
      <c r="E96" s="9"/>
      <c r="F96" s="10"/>
      <c r="H96" s="10"/>
      <c r="I96" s="11"/>
      <c r="K96" s="12"/>
      <c r="O96" s="11"/>
    </row>
    <row r="97" spans="1:15">
      <c r="A97" s="5"/>
      <c r="B97" s="5"/>
      <c r="C97" s="5"/>
      <c r="D97" s="5"/>
      <c r="E97" s="9"/>
      <c r="F97" s="10"/>
      <c r="H97" s="10"/>
      <c r="O97" s="11"/>
    </row>
    <row r="98" spans="1:15">
      <c r="E98" s="9"/>
      <c r="F98" s="10"/>
      <c r="H98" s="10"/>
      <c r="O98" s="11"/>
    </row>
    <row r="99" spans="1:15">
      <c r="E99" s="9"/>
      <c r="F99" s="10"/>
      <c r="H99" s="10"/>
      <c r="I99" s="11"/>
      <c r="K99" s="12"/>
      <c r="L99" s="12"/>
      <c r="M99" s="12"/>
    </row>
    <row r="100" spans="1:15">
      <c r="E100" s="9"/>
      <c r="F100" s="10"/>
      <c r="H100" s="10"/>
      <c r="K100" s="12"/>
      <c r="L100" s="12"/>
      <c r="M100" s="12"/>
    </row>
    <row r="101" spans="1:15">
      <c r="E101" s="9"/>
      <c r="F101" s="10"/>
      <c r="H101" s="10"/>
      <c r="K101" s="12"/>
      <c r="L101" s="12"/>
      <c r="M101" s="12"/>
    </row>
    <row r="102" spans="1:15">
      <c r="E102" s="9"/>
      <c r="F102" s="10"/>
      <c r="H102" s="10"/>
      <c r="I102" s="11"/>
      <c r="K102" s="12"/>
      <c r="L102" s="12"/>
      <c r="M102" s="12"/>
      <c r="O102" s="11"/>
    </row>
    <row r="103" spans="1:15">
      <c r="E103" s="9"/>
      <c r="F103" s="10"/>
      <c r="H103" s="10"/>
      <c r="K103" s="12"/>
      <c r="L103" s="12"/>
      <c r="M103" s="12"/>
      <c r="O103" s="11"/>
    </row>
    <row r="104" spans="1:15">
      <c r="E104" s="9"/>
      <c r="F104" s="10"/>
      <c r="H104" s="10"/>
      <c r="K104" s="12"/>
      <c r="L104" s="12"/>
      <c r="M104" s="12"/>
      <c r="O104" s="11"/>
    </row>
    <row r="105" spans="1:15">
      <c r="E105" s="9"/>
      <c r="F105" s="10"/>
      <c r="H105" s="10"/>
      <c r="I105" s="11"/>
      <c r="K105" s="12"/>
      <c r="L105" s="12"/>
      <c r="M105" s="12"/>
    </row>
    <row r="106" spans="1:15">
      <c r="E106" s="9"/>
      <c r="F106" s="10"/>
      <c r="H106" s="10"/>
      <c r="K106" s="12"/>
      <c r="L106" s="12"/>
      <c r="M106" s="12"/>
    </row>
    <row r="107" spans="1:15">
      <c r="E107" s="9"/>
      <c r="F107" s="10"/>
      <c r="H107" s="10"/>
      <c r="K107" s="12"/>
      <c r="L107" s="12"/>
      <c r="M107" s="12"/>
    </row>
    <row r="109" spans="1:15" ht="21">
      <c r="A109" s="15"/>
    </row>
    <row r="110" spans="1:15">
      <c r="E110" s="9"/>
      <c r="F110" s="10"/>
      <c r="H110" s="11"/>
      <c r="I110" s="11"/>
      <c r="K110" s="12"/>
      <c r="O110" s="11"/>
    </row>
    <row r="111" spans="1:15">
      <c r="E111" s="9"/>
      <c r="F111" s="10"/>
      <c r="H111" s="11"/>
      <c r="O111" s="11"/>
    </row>
    <row r="112" spans="1:15">
      <c r="E112" s="9"/>
      <c r="F112" s="10"/>
      <c r="H112" s="11"/>
      <c r="O112" s="11"/>
    </row>
    <row r="113" spans="5:15">
      <c r="E113" s="9"/>
      <c r="F113" s="10"/>
      <c r="H113" s="11"/>
      <c r="I113" s="11"/>
      <c r="K113" s="12"/>
      <c r="L113" s="12"/>
      <c r="M113" s="12"/>
    </row>
    <row r="114" spans="5:15">
      <c r="E114" s="9"/>
      <c r="F114" s="10"/>
      <c r="H114" s="11"/>
      <c r="K114" s="12"/>
      <c r="L114" s="12"/>
      <c r="M114" s="12"/>
    </row>
    <row r="115" spans="5:15">
      <c r="E115" s="9"/>
      <c r="F115" s="10"/>
      <c r="H115" s="11"/>
      <c r="K115" s="12"/>
      <c r="L115" s="12"/>
      <c r="M115" s="12"/>
    </row>
    <row r="116" spans="5:15">
      <c r="E116" s="9"/>
      <c r="F116" s="10"/>
      <c r="H116" s="11"/>
      <c r="I116" s="11"/>
      <c r="K116" s="12"/>
      <c r="L116" s="12"/>
      <c r="M116" s="12"/>
      <c r="O116" s="11"/>
    </row>
    <row r="117" spans="5:15">
      <c r="E117" s="9"/>
      <c r="F117" s="10"/>
      <c r="H117" s="11"/>
      <c r="K117" s="12"/>
      <c r="L117" s="12"/>
      <c r="M117" s="12"/>
      <c r="O117" s="11"/>
    </row>
    <row r="118" spans="5:15">
      <c r="E118" s="9"/>
      <c r="F118" s="10"/>
      <c r="H118" s="11"/>
      <c r="K118" s="12"/>
      <c r="L118" s="12"/>
      <c r="M118" s="12"/>
      <c r="O118" s="11"/>
    </row>
    <row r="119" spans="5:15">
      <c r="E119" s="9"/>
      <c r="F119" s="10"/>
      <c r="H119" s="11"/>
      <c r="I119" s="11"/>
      <c r="K119" s="12"/>
      <c r="L119" s="12"/>
      <c r="M119" s="12"/>
    </row>
    <row r="120" spans="5:15">
      <c r="E120" s="9"/>
      <c r="F120" s="10"/>
      <c r="H120" s="11"/>
      <c r="K120" s="12"/>
      <c r="L120" s="12"/>
      <c r="M120" s="12"/>
    </row>
    <row r="121" spans="5:15">
      <c r="E121" s="9"/>
      <c r="F121" s="10"/>
      <c r="H121" s="11"/>
      <c r="K121" s="12"/>
      <c r="L121" s="12"/>
      <c r="M121" s="12"/>
    </row>
  </sheetData>
  <mergeCells count="4">
    <mergeCell ref="A2:O2"/>
    <mergeCell ref="A15:O15"/>
    <mergeCell ref="A16:O16"/>
    <mergeCell ref="A41:O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2026-07-13T15:39:20Z</dcterms:created>
  <dcterms:modified xsi:type="dcterms:W3CDTF">2026-07-13T15:50:54Z</dcterms:modified>
  <cp:category/>
  <cp:contentStatus/>
</cp:coreProperties>
</file>